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OIE\EMPRENEDORIA\PREMIS EMPREN\PREMIS EMPRÈN 2022\Formularis\"/>
    </mc:Choice>
  </mc:AlternateContent>
  <xr:revisionPtr revIDLastSave="0" documentId="13_ncr:1_{56B0DD9A-0B92-401F-B6B1-7BD66B644343}" xr6:coauthVersionLast="47" xr6:coauthVersionMax="47" xr10:uidLastSave="{00000000-0000-0000-0000-000000000000}"/>
  <workbookProtection workbookAlgorithmName="SHA-512" workbookHashValue="v1pd7qdP7xCNSmsCxN79+1KhIbrjiyvciHhekGEhb2ELeha9eR28V8gkP0NQCumVYtZSdfrcBGx8ZT0D+6P1ew==" workbookSaltValue="WRfQSgd/Iq76uE27D+aP8w==" workbookSpinCount="100000" lockStructure="1"/>
  <bookViews>
    <workbookView xWindow="-28920" yWindow="-120" windowWidth="29040" windowHeight="15840" tabRatio="500" xr2:uid="{00000000-000D-0000-FFFF-FFFF00000000}"/>
  </bookViews>
  <sheets>
    <sheet name="Tresoreria_any1" sheetId="1" r:id="rId1"/>
    <sheet name="Tresoreria_any2" sheetId="10" r:id="rId2"/>
    <sheet name="Tresoreria_any3" sheetId="11" r:id="rId3"/>
    <sheet name="Pla Inv-Fin_any1" sheetId="4" r:id="rId4"/>
    <sheet name="AUTÒNOM_Cte resultats_PE " sheetId="5" r:id="rId5"/>
    <sheet name="EMPRESA_Cte resultats_PE" sheetId="9" r:id="rId6"/>
    <sheet name="Informació %IS" sheetId="7" r:id="rId7"/>
    <sheet name="Taules Amortització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2" i="9" l="1"/>
  <c r="C14" i="9" s="1"/>
  <c r="C9" i="9"/>
  <c r="C8" i="9"/>
  <c r="C7" i="9"/>
  <c r="C6" i="9"/>
  <c r="C26" i="9" s="1"/>
  <c r="D12" i="9"/>
  <c r="D14" i="9" s="1"/>
  <c r="D9" i="9"/>
  <c r="D8" i="9"/>
  <c r="D7" i="9"/>
  <c r="D6" i="9"/>
  <c r="D26" i="9" s="1"/>
  <c r="D12" i="5"/>
  <c r="D14" i="5" s="1"/>
  <c r="D9" i="5"/>
  <c r="D8" i="5"/>
  <c r="D7" i="5"/>
  <c r="D6" i="5"/>
  <c r="C12" i="5"/>
  <c r="C9" i="5"/>
  <c r="C8" i="5"/>
  <c r="C7" i="5"/>
  <c r="C6" i="5"/>
  <c r="N48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M44" i="11"/>
  <c r="M40" i="11" s="1"/>
  <c r="L44" i="11"/>
  <c r="K44" i="11"/>
  <c r="J44" i="11"/>
  <c r="J40" i="11" s="1"/>
  <c r="I44" i="11"/>
  <c r="H44" i="11"/>
  <c r="G44" i="11"/>
  <c r="G40" i="11" s="1"/>
  <c r="F44" i="11"/>
  <c r="E44" i="11"/>
  <c r="E40" i="11" s="1"/>
  <c r="D44" i="11"/>
  <c r="C44" i="11"/>
  <c r="B44" i="11"/>
  <c r="B40" i="11" s="1"/>
  <c r="L40" i="11"/>
  <c r="K40" i="11"/>
  <c r="I40" i="11"/>
  <c r="H40" i="11"/>
  <c r="F40" i="11"/>
  <c r="D40" i="11"/>
  <c r="C40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M23" i="11"/>
  <c r="L23" i="11"/>
  <c r="L46" i="11" s="1"/>
  <c r="K23" i="11"/>
  <c r="J23" i="11"/>
  <c r="J46" i="11" s="1"/>
  <c r="I23" i="11"/>
  <c r="I46" i="11" s="1"/>
  <c r="H23" i="11"/>
  <c r="H46" i="11" s="1"/>
  <c r="G23" i="11"/>
  <c r="G46" i="11" s="1"/>
  <c r="F23" i="11"/>
  <c r="F46" i="11" s="1"/>
  <c r="E23" i="11"/>
  <c r="D23" i="11"/>
  <c r="D46" i="11" s="1"/>
  <c r="C23" i="11"/>
  <c r="B23" i="11"/>
  <c r="B46" i="11" s="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M16" i="11"/>
  <c r="K16" i="11"/>
  <c r="H16" i="11"/>
  <c r="H47" i="11" s="1"/>
  <c r="F16" i="11"/>
  <c r="E16" i="11"/>
  <c r="C16" i="11"/>
  <c r="M12" i="11"/>
  <c r="L12" i="11"/>
  <c r="L16" i="11" s="1"/>
  <c r="K12" i="11"/>
  <c r="J12" i="11"/>
  <c r="I12" i="11"/>
  <c r="I16" i="11" s="1"/>
  <c r="I47" i="11" s="1"/>
  <c r="H12" i="11"/>
  <c r="G12" i="11"/>
  <c r="G16" i="11" s="1"/>
  <c r="G47" i="11" s="1"/>
  <c r="F12" i="11"/>
  <c r="E12" i="11"/>
  <c r="D12" i="11"/>
  <c r="C12" i="11"/>
  <c r="B12" i="11"/>
  <c r="M9" i="11"/>
  <c r="M18" i="11" s="1"/>
  <c r="L9" i="11"/>
  <c r="K9" i="11"/>
  <c r="K18" i="11" s="1"/>
  <c r="J9" i="11"/>
  <c r="I9" i="11"/>
  <c r="H9" i="11"/>
  <c r="H18" i="11" s="1"/>
  <c r="G9" i="11"/>
  <c r="G18" i="11" s="1"/>
  <c r="F9" i="11"/>
  <c r="F18" i="11" s="1"/>
  <c r="E9" i="11"/>
  <c r="E18" i="11" s="1"/>
  <c r="D9" i="11"/>
  <c r="N9" i="11" s="1"/>
  <c r="C9" i="11"/>
  <c r="C18" i="11" s="1"/>
  <c r="B9" i="11"/>
  <c r="N8" i="11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M44" i="10"/>
  <c r="L44" i="10"/>
  <c r="K44" i="10"/>
  <c r="K40" i="10" s="1"/>
  <c r="J44" i="10"/>
  <c r="I44" i="10"/>
  <c r="H44" i="10"/>
  <c r="H40" i="10" s="1"/>
  <c r="G44" i="10"/>
  <c r="F44" i="10"/>
  <c r="E44" i="10"/>
  <c r="D44" i="10"/>
  <c r="C44" i="10"/>
  <c r="C40" i="10" s="1"/>
  <c r="B44" i="10"/>
  <c r="M40" i="10"/>
  <c r="L40" i="10"/>
  <c r="J40" i="10"/>
  <c r="I40" i="10"/>
  <c r="G40" i="10"/>
  <c r="F40" i="10"/>
  <c r="E40" i="10"/>
  <c r="D40" i="10"/>
  <c r="B40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M26" i="10"/>
  <c r="L26" i="10"/>
  <c r="K26" i="10"/>
  <c r="J26" i="10"/>
  <c r="I26" i="10"/>
  <c r="H26" i="10"/>
  <c r="H50" i="10" s="1"/>
  <c r="G26" i="10"/>
  <c r="F26" i="10"/>
  <c r="E26" i="10"/>
  <c r="D26" i="10"/>
  <c r="C26" i="10"/>
  <c r="B26" i="10"/>
  <c r="M23" i="10"/>
  <c r="L23" i="10"/>
  <c r="K23" i="10"/>
  <c r="J23" i="10"/>
  <c r="J46" i="10" s="1"/>
  <c r="I23" i="10"/>
  <c r="I46" i="10" s="1"/>
  <c r="H23" i="10"/>
  <c r="H46" i="10" s="1"/>
  <c r="G23" i="10"/>
  <c r="G46" i="10" s="1"/>
  <c r="F23" i="10"/>
  <c r="F46" i="10" s="1"/>
  <c r="E23" i="10"/>
  <c r="D23" i="10"/>
  <c r="C23" i="10"/>
  <c r="B23" i="10"/>
  <c r="B46" i="10" s="1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I16" i="10"/>
  <c r="I47" i="10" s="1"/>
  <c r="M12" i="10"/>
  <c r="M16" i="10" s="1"/>
  <c r="L12" i="10"/>
  <c r="L16" i="10" s="1"/>
  <c r="K12" i="10"/>
  <c r="K16" i="10" s="1"/>
  <c r="J12" i="10"/>
  <c r="J16" i="10" s="1"/>
  <c r="J47" i="10" s="1"/>
  <c r="I12" i="10"/>
  <c r="H12" i="10"/>
  <c r="H16" i="10" s="1"/>
  <c r="H47" i="10" s="1"/>
  <c r="G12" i="10"/>
  <c r="G16" i="10" s="1"/>
  <c r="G47" i="10" s="1"/>
  <c r="F12" i="10"/>
  <c r="F16" i="10" s="1"/>
  <c r="F47" i="10" s="1"/>
  <c r="E12" i="10"/>
  <c r="D12" i="10"/>
  <c r="D16" i="10" s="1"/>
  <c r="C12" i="10"/>
  <c r="C16" i="10" s="1"/>
  <c r="B12" i="10"/>
  <c r="B16" i="10" s="1"/>
  <c r="B47" i="10" s="1"/>
  <c r="M9" i="10"/>
  <c r="L9" i="10"/>
  <c r="L18" i="10" s="1"/>
  <c r="K9" i="10"/>
  <c r="K18" i="10" s="1"/>
  <c r="J9" i="10"/>
  <c r="J18" i="10" s="1"/>
  <c r="I9" i="10"/>
  <c r="I18" i="10" s="1"/>
  <c r="H9" i="10"/>
  <c r="G9" i="10"/>
  <c r="F9" i="10"/>
  <c r="E9" i="10"/>
  <c r="D9" i="10"/>
  <c r="D18" i="10" s="1"/>
  <c r="C9" i="10"/>
  <c r="C18" i="10" s="1"/>
  <c r="B9" i="10"/>
  <c r="B18" i="10" s="1"/>
  <c r="N8" i="10"/>
  <c r="B54" i="1"/>
  <c r="M54" i="1"/>
  <c r="C54" i="1"/>
  <c r="M52" i="1"/>
  <c r="B52" i="1"/>
  <c r="M50" i="1"/>
  <c r="J50" i="1"/>
  <c r="B50" i="1"/>
  <c r="B46" i="1"/>
  <c r="B40" i="1"/>
  <c r="M48" i="1"/>
  <c r="C48" i="1"/>
  <c r="D48" i="1"/>
  <c r="E48" i="1"/>
  <c r="F48" i="1"/>
  <c r="G48" i="1"/>
  <c r="H48" i="1"/>
  <c r="I48" i="1"/>
  <c r="J48" i="1"/>
  <c r="K48" i="1"/>
  <c r="L48" i="1"/>
  <c r="B48" i="1"/>
  <c r="B47" i="1"/>
  <c r="B12" i="1"/>
  <c r="B9" i="1"/>
  <c r="C44" i="1"/>
  <c r="D44" i="1"/>
  <c r="E44" i="1"/>
  <c r="F44" i="1"/>
  <c r="G44" i="1"/>
  <c r="G40" i="1" s="1"/>
  <c r="H44" i="1"/>
  <c r="I44" i="1"/>
  <c r="J44" i="1"/>
  <c r="K44" i="1"/>
  <c r="L44" i="1"/>
  <c r="M44" i="1"/>
  <c r="B44" i="1"/>
  <c r="N48" i="1"/>
  <c r="C21" i="1"/>
  <c r="D21" i="1"/>
  <c r="E21" i="1"/>
  <c r="F21" i="1"/>
  <c r="G21" i="1"/>
  <c r="H21" i="1"/>
  <c r="I21" i="1"/>
  <c r="J21" i="1"/>
  <c r="K21" i="1"/>
  <c r="L21" i="1"/>
  <c r="M21" i="1"/>
  <c r="N21" i="1"/>
  <c r="B21" i="1"/>
  <c r="B12" i="9"/>
  <c r="B14" i="9" s="1"/>
  <c r="D27" i="9"/>
  <c r="C27" i="9"/>
  <c r="C14" i="5"/>
  <c r="C40" i="1"/>
  <c r="D40" i="1"/>
  <c r="E40" i="1"/>
  <c r="F40" i="1"/>
  <c r="H40" i="1"/>
  <c r="I40" i="1"/>
  <c r="J40" i="1"/>
  <c r="K40" i="1"/>
  <c r="L40" i="1"/>
  <c r="M40" i="1"/>
  <c r="J33" i="1"/>
  <c r="C33" i="1"/>
  <c r="D33" i="1"/>
  <c r="E33" i="1"/>
  <c r="F33" i="1"/>
  <c r="G33" i="1"/>
  <c r="H33" i="1"/>
  <c r="I33" i="1"/>
  <c r="K33" i="1"/>
  <c r="L33" i="1"/>
  <c r="M33" i="1"/>
  <c r="B33" i="1"/>
  <c r="B12" i="5"/>
  <c r="B14" i="5" s="1"/>
  <c r="B26" i="4"/>
  <c r="C23" i="4" s="1"/>
  <c r="D26" i="5"/>
  <c r="M29" i="1"/>
  <c r="L29" i="1"/>
  <c r="K29" i="1"/>
  <c r="J29" i="1"/>
  <c r="I29" i="1"/>
  <c r="H29" i="1"/>
  <c r="G29" i="1"/>
  <c r="F29" i="1"/>
  <c r="E29" i="1"/>
  <c r="D29" i="1"/>
  <c r="C29" i="1"/>
  <c r="B29" i="1"/>
  <c r="M26" i="1"/>
  <c r="L26" i="1"/>
  <c r="K26" i="1"/>
  <c r="J26" i="1"/>
  <c r="I26" i="1"/>
  <c r="H26" i="1"/>
  <c r="G26" i="1"/>
  <c r="F26" i="1"/>
  <c r="E26" i="1"/>
  <c r="D26" i="1"/>
  <c r="C26" i="1"/>
  <c r="B26" i="1"/>
  <c r="M23" i="1"/>
  <c r="L23" i="1"/>
  <c r="K23" i="1"/>
  <c r="J23" i="1"/>
  <c r="I23" i="1"/>
  <c r="I46" i="1" s="1"/>
  <c r="H23" i="1"/>
  <c r="G23" i="1"/>
  <c r="F23" i="1"/>
  <c r="E23" i="1"/>
  <c r="D23" i="1"/>
  <c r="C23" i="1"/>
  <c r="B23" i="1"/>
  <c r="M12" i="1"/>
  <c r="L12" i="1"/>
  <c r="K12" i="1"/>
  <c r="K16" i="1" s="1"/>
  <c r="J12" i="1"/>
  <c r="J16" i="1" s="1"/>
  <c r="I12" i="1"/>
  <c r="I16" i="1" s="1"/>
  <c r="H12" i="1"/>
  <c r="H16" i="1" s="1"/>
  <c r="G12" i="1"/>
  <c r="G16" i="1" s="1"/>
  <c r="F12" i="1"/>
  <c r="F16" i="1" s="1"/>
  <c r="E12" i="1"/>
  <c r="E16" i="1" s="1"/>
  <c r="D12" i="1"/>
  <c r="C12" i="1"/>
  <c r="C16" i="1" s="1"/>
  <c r="M9" i="1"/>
  <c r="L9" i="1"/>
  <c r="K9" i="1"/>
  <c r="J9" i="1"/>
  <c r="I9" i="1"/>
  <c r="H9" i="1"/>
  <c r="G9" i="1"/>
  <c r="F9" i="1"/>
  <c r="E9" i="1"/>
  <c r="D9" i="1"/>
  <c r="C9" i="1"/>
  <c r="N8" i="1"/>
  <c r="B32" i="4" s="1"/>
  <c r="D11" i="5" l="1"/>
  <c r="L50" i="11"/>
  <c r="B18" i="11"/>
  <c r="H52" i="11"/>
  <c r="L47" i="11"/>
  <c r="I18" i="11"/>
  <c r="J18" i="11"/>
  <c r="F47" i="11"/>
  <c r="F50" i="11" s="1"/>
  <c r="F52" i="11" s="1"/>
  <c r="K46" i="11"/>
  <c r="K47" i="11" s="1"/>
  <c r="G50" i="11"/>
  <c r="G52" i="11" s="1"/>
  <c r="L18" i="11"/>
  <c r="C46" i="11"/>
  <c r="C47" i="11" s="1"/>
  <c r="B16" i="11"/>
  <c r="B47" i="11" s="1"/>
  <c r="B50" i="11" s="1"/>
  <c r="J16" i="11"/>
  <c r="J47" i="11" s="1"/>
  <c r="J50" i="11" s="1"/>
  <c r="E46" i="11"/>
  <c r="E47" i="11" s="1"/>
  <c r="M46" i="11"/>
  <c r="M47" i="11" s="1"/>
  <c r="H50" i="11"/>
  <c r="I50" i="11"/>
  <c r="D16" i="11"/>
  <c r="D47" i="11" s="1"/>
  <c r="D50" i="11" s="1"/>
  <c r="C11" i="5"/>
  <c r="G50" i="10"/>
  <c r="G18" i="10"/>
  <c r="G52" i="10" s="1"/>
  <c r="K47" i="10"/>
  <c r="H18" i="10"/>
  <c r="H52" i="10" s="1"/>
  <c r="K50" i="10"/>
  <c r="K52" i="10" s="1"/>
  <c r="M18" i="10"/>
  <c r="C46" i="10"/>
  <c r="C47" i="10" s="1"/>
  <c r="K46" i="10"/>
  <c r="F50" i="10"/>
  <c r="L46" i="10"/>
  <c r="L47" i="10" s="1"/>
  <c r="F18" i="10"/>
  <c r="F52" i="10" s="1"/>
  <c r="E46" i="10"/>
  <c r="M46" i="10"/>
  <c r="M47" i="10" s="1"/>
  <c r="I50" i="10"/>
  <c r="I52" i="10" s="1"/>
  <c r="B50" i="10"/>
  <c r="B52" i="10" s="1"/>
  <c r="B54" i="10" s="1"/>
  <c r="J50" i="10"/>
  <c r="J52" i="10" s="1"/>
  <c r="N9" i="10"/>
  <c r="E16" i="10"/>
  <c r="D46" i="10"/>
  <c r="B9" i="5"/>
  <c r="B7" i="9"/>
  <c r="B27" i="9" s="1"/>
  <c r="B9" i="9"/>
  <c r="B6" i="9"/>
  <c r="B26" i="9" s="1"/>
  <c r="B28" i="9" s="1"/>
  <c r="B8" i="9"/>
  <c r="D28" i="9"/>
  <c r="C25" i="9"/>
  <c r="D25" i="9"/>
  <c r="C28" i="9"/>
  <c r="D11" i="9"/>
  <c r="D16" i="9" s="1"/>
  <c r="C11" i="9"/>
  <c r="C16" i="9" s="1"/>
  <c r="M16" i="1"/>
  <c r="M18" i="1" s="1"/>
  <c r="D46" i="1"/>
  <c r="E18" i="1"/>
  <c r="F46" i="1"/>
  <c r="F47" i="1" s="1"/>
  <c r="C18" i="1"/>
  <c r="K18" i="1"/>
  <c r="L46" i="1"/>
  <c r="I47" i="1"/>
  <c r="I50" i="1" s="1"/>
  <c r="B6" i="5"/>
  <c r="B8" i="5"/>
  <c r="H18" i="1"/>
  <c r="J18" i="1"/>
  <c r="B7" i="5"/>
  <c r="B26" i="5" s="1"/>
  <c r="B16" i="1"/>
  <c r="C11" i="4"/>
  <c r="C22" i="4"/>
  <c r="F18" i="1"/>
  <c r="G18" i="1"/>
  <c r="C32" i="4"/>
  <c r="I18" i="1"/>
  <c r="C13" i="4"/>
  <c r="G46" i="1"/>
  <c r="C17" i="4"/>
  <c r="C25" i="5"/>
  <c r="D16" i="1"/>
  <c r="L16" i="1"/>
  <c r="H46" i="1"/>
  <c r="H47" i="1" s="1"/>
  <c r="C7" i="4"/>
  <c r="C18" i="4"/>
  <c r="D25" i="5"/>
  <c r="D27" i="5" s="1"/>
  <c r="C24" i="5"/>
  <c r="N9" i="1"/>
  <c r="B33" i="4" s="1"/>
  <c r="C33" i="4" s="1"/>
  <c r="C8" i="4"/>
  <c r="C19" i="4"/>
  <c r="J46" i="1"/>
  <c r="C9" i="4"/>
  <c r="C20" i="4"/>
  <c r="C26" i="5"/>
  <c r="C46" i="1"/>
  <c r="K46" i="1"/>
  <c r="C10" i="4"/>
  <c r="C21" i="4"/>
  <c r="E46" i="1"/>
  <c r="M46" i="1"/>
  <c r="C12" i="4"/>
  <c r="C31" i="9" l="1"/>
  <c r="B52" i="11"/>
  <c r="B54" i="11" s="1"/>
  <c r="I52" i="11"/>
  <c r="K50" i="11"/>
  <c r="K52" i="11" s="1"/>
  <c r="M50" i="11"/>
  <c r="M52" i="11" s="1"/>
  <c r="J52" i="11"/>
  <c r="E50" i="11"/>
  <c r="E52" i="11" s="1"/>
  <c r="C50" i="11"/>
  <c r="C52" i="11" s="1"/>
  <c r="C54" i="11" s="1"/>
  <c r="L52" i="11"/>
  <c r="D18" i="11"/>
  <c r="D52" i="11" s="1"/>
  <c r="D54" i="11" s="1"/>
  <c r="D47" i="10"/>
  <c r="D50" i="10" s="1"/>
  <c r="D52" i="10" s="1"/>
  <c r="M50" i="10"/>
  <c r="M52" i="10" s="1"/>
  <c r="C50" i="10"/>
  <c r="C52" i="10" s="1"/>
  <c r="C54" i="10" s="1"/>
  <c r="L50" i="10"/>
  <c r="L52" i="10" s="1"/>
  <c r="E47" i="10"/>
  <c r="E50" i="10" s="1"/>
  <c r="E18" i="10"/>
  <c r="E52" i="10" s="1"/>
  <c r="D47" i="1"/>
  <c r="D50" i="1" s="1"/>
  <c r="B25" i="9"/>
  <c r="B31" i="9" s="1"/>
  <c r="B11" i="9"/>
  <c r="B16" i="9" s="1"/>
  <c r="B17" i="9" s="1"/>
  <c r="B18" i="9" s="1"/>
  <c r="B18" i="1"/>
  <c r="F50" i="1"/>
  <c r="F52" i="1" s="1"/>
  <c r="H50" i="1"/>
  <c r="H52" i="1" s="1"/>
  <c r="B11" i="5"/>
  <c r="B16" i="5" s="1"/>
  <c r="B18" i="5" s="1"/>
  <c r="C17" i="9"/>
  <c r="C18" i="9" s="1"/>
  <c r="D17" i="9"/>
  <c r="D18" i="9" s="1"/>
  <c r="D31" i="9"/>
  <c r="C27" i="5"/>
  <c r="C30" i="5" s="1"/>
  <c r="B24" i="5"/>
  <c r="L47" i="1"/>
  <c r="L50" i="1" s="1"/>
  <c r="L18" i="1"/>
  <c r="K47" i="1"/>
  <c r="K50" i="1" s="1"/>
  <c r="C47" i="1"/>
  <c r="C50" i="1" s="1"/>
  <c r="E47" i="1"/>
  <c r="D24" i="5"/>
  <c r="D30" i="5" s="1"/>
  <c r="B25" i="5"/>
  <c r="B27" i="5" s="1"/>
  <c r="G47" i="1"/>
  <c r="C16" i="5"/>
  <c r="C18" i="5" s="1"/>
  <c r="M47" i="1"/>
  <c r="D16" i="5"/>
  <c r="D18" i="5" s="1"/>
  <c r="D18" i="1"/>
  <c r="D52" i="1" s="1"/>
  <c r="I52" i="1"/>
  <c r="C34" i="4"/>
  <c r="J47" i="1"/>
  <c r="C26" i="4"/>
  <c r="B34" i="4"/>
  <c r="E54" i="11" l="1"/>
  <c r="F54" i="11" s="1"/>
  <c r="G54" i="11" s="1"/>
  <c r="H54" i="11" s="1"/>
  <c r="I54" i="11" s="1"/>
  <c r="J54" i="11" s="1"/>
  <c r="K54" i="11" s="1"/>
  <c r="L54" i="11" s="1"/>
  <c r="M54" i="11" s="1"/>
  <c r="D54" i="10"/>
  <c r="E54" i="10"/>
  <c r="F54" i="10" s="1"/>
  <c r="G54" i="10" s="1"/>
  <c r="H54" i="10" s="1"/>
  <c r="I54" i="10" s="1"/>
  <c r="J54" i="10" s="1"/>
  <c r="K54" i="10" s="1"/>
  <c r="L54" i="10" s="1"/>
  <c r="M54" i="10" s="1"/>
  <c r="G50" i="1"/>
  <c r="G52" i="1" s="1"/>
  <c r="E50" i="1"/>
  <c r="E52" i="1" s="1"/>
  <c r="C52" i="1"/>
  <c r="D54" i="1" s="1"/>
  <c r="K52" i="1"/>
  <c r="J52" i="1"/>
  <c r="L52" i="1"/>
  <c r="B30" i="5"/>
  <c r="E54" i="1" l="1"/>
  <c r="F54" i="1" s="1"/>
  <c r="G54" i="1" s="1"/>
  <c r="H54" i="1" s="1"/>
  <c r="I54" i="1" s="1"/>
  <c r="J54" i="1" s="1"/>
  <c r="K54" i="1" s="1"/>
  <c r="L5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user</author>
  </authors>
  <commentList>
    <comment ref="A10" authorId="0" shapeId="0" xr:uid="{00000000-0006-0000-0400-000001000000}">
      <text>
        <r>
          <rPr>
            <b/>
            <sz val="9"/>
            <color rgb="FF000000"/>
            <rFont val="Tahoma"/>
            <family val="2"/>
          </rPr>
          <t>Amb el què indiqueu en el Pla d'Inversió calcularem, conjuntament, l'amortització corresponent</t>
        </r>
      </text>
    </comment>
    <comment ref="A28" authorId="1" shapeId="0" xr:uid="{2D514647-F080-4E02-B893-4461ECF51A2A}">
      <text>
        <r>
          <rPr>
            <b/>
            <sz val="9"/>
            <color indexed="81"/>
            <rFont val="Tahoma"/>
            <family val="2"/>
          </rPr>
          <t>Indicar - manualment -el número d'unitats/serveis es duen a terme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user</author>
  </authors>
  <commentList>
    <comment ref="A10" authorId="0" shapeId="0" xr:uid="{05745980-CCD9-4B1C-829C-873589B5DB5E}">
      <text>
        <r>
          <rPr>
            <b/>
            <sz val="9"/>
            <color rgb="FF000000"/>
            <rFont val="Tahoma"/>
            <family val="2"/>
          </rPr>
          <t>Amb el què indiqueu en el Pla d'Inversió calcularem, conjuntament, l'amortització corresponent</t>
        </r>
      </text>
    </comment>
    <comment ref="A29" authorId="1" shapeId="0" xr:uid="{93987713-D4D7-4D3E-8EC0-94B007657107}">
      <text>
        <r>
          <rPr>
            <b/>
            <sz val="9"/>
            <color indexed="81"/>
            <rFont val="Tahoma"/>
            <family val="2"/>
          </rPr>
          <t>Indicar - manualment -el número d'unitats/serveis es duen a terme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<sst xmlns="http://schemas.openxmlformats.org/spreadsheetml/2006/main" count="277" uniqueCount="135">
  <si>
    <t>En les caselles d'aquest color NO introduir dades (inclou fórmula)</t>
  </si>
  <si>
    <t>PREVISIÓ DE TRESORERIA</t>
  </si>
  <si>
    <t>COBRAMENTS</t>
  </si>
  <si>
    <t>Recursos propis</t>
  </si>
  <si>
    <r>
      <rPr>
        <b/>
        <sz val="10"/>
        <color rgb="FF000000"/>
        <rFont val="Calibri"/>
        <family val="2"/>
        <charset val="1"/>
      </rPr>
      <t xml:space="preserve">Finançament </t>
    </r>
    <r>
      <rPr>
        <b/>
        <i/>
        <sz val="10"/>
        <color rgb="FF000000"/>
        <rFont val="Calibri"/>
        <family val="2"/>
        <charset val="1"/>
      </rPr>
      <t>(Suma Préstecs/Inversions/Subv)</t>
    </r>
  </si>
  <si>
    <t xml:space="preserve">  Préstecs / Inversors</t>
  </si>
  <si>
    <t xml:space="preserve">  Subvencions</t>
  </si>
  <si>
    <r>
      <rPr>
        <b/>
        <sz val="10"/>
        <color rgb="FF000000"/>
        <rFont val="Calibri"/>
        <family val="2"/>
        <charset val="1"/>
      </rPr>
      <t>Vendes</t>
    </r>
    <r>
      <rPr>
        <b/>
        <i/>
        <sz val="10"/>
        <color rgb="FF000000"/>
        <rFont val="Calibri"/>
        <family val="2"/>
        <charset val="1"/>
      </rPr>
      <t xml:space="preserve"> (Suma diferents línies)</t>
    </r>
  </si>
  <si>
    <t xml:space="preserve">  Línia 1/Producte/Servei X</t>
  </si>
  <si>
    <t xml:space="preserve">  Línia 2/Producte/Servei Y</t>
  </si>
  <si>
    <t xml:space="preserve">  Línia 3/Producte/Servei Z</t>
  </si>
  <si>
    <t>IVA Vendes (21%)</t>
  </si>
  <si>
    <t>TOTAL COBRAMENTS</t>
  </si>
  <si>
    <t>PAGAMENTS</t>
  </si>
  <si>
    <t>Despeses de constitució</t>
  </si>
  <si>
    <r>
      <rPr>
        <b/>
        <sz val="10"/>
        <color rgb="FF000000"/>
        <rFont val="Calibri"/>
        <family val="2"/>
        <charset val="1"/>
      </rPr>
      <t>Inversions</t>
    </r>
    <r>
      <rPr>
        <b/>
        <i/>
        <sz val="10"/>
        <color rgb="FF000000"/>
        <rFont val="Calibri"/>
        <family val="2"/>
        <charset val="1"/>
      </rPr>
      <t xml:space="preserve"> (Suma Immaterials + Materials)</t>
    </r>
  </si>
  <si>
    <t xml:space="preserve">  Immaterials (web, registre marca, fiances…)</t>
  </si>
  <si>
    <t xml:space="preserve">  Materials (equips informàtics, reformes local…)</t>
  </si>
  <si>
    <r>
      <rPr>
        <b/>
        <sz val="10"/>
        <color rgb="FF000000"/>
        <rFont val="Calibri"/>
        <family val="2"/>
        <charset val="1"/>
      </rPr>
      <t xml:space="preserve">Finançament </t>
    </r>
    <r>
      <rPr>
        <b/>
        <i/>
        <sz val="10"/>
        <color rgb="FF000000"/>
        <rFont val="Calibri"/>
        <family val="2"/>
        <charset val="1"/>
      </rPr>
      <t>(Suma Préstec + Leasing)</t>
    </r>
  </si>
  <si>
    <t xml:space="preserve">  Préstec (principal)</t>
  </si>
  <si>
    <t xml:space="preserve">  Leasing</t>
  </si>
  <si>
    <t>Compres (aprovisionaments, proveïdors freelance)</t>
  </si>
  <si>
    <t xml:space="preserve">  Línia 1: </t>
  </si>
  <si>
    <t xml:space="preserve">  Línia 2: </t>
  </si>
  <si>
    <t xml:space="preserve">  Línia 3: </t>
  </si>
  <si>
    <t>Serveis exteriors</t>
  </si>
  <si>
    <t xml:space="preserve">  Lloguer</t>
  </si>
  <si>
    <t xml:space="preserve">  Gestoria</t>
  </si>
  <si>
    <t xml:space="preserve">  Marketing</t>
  </si>
  <si>
    <t xml:space="preserve">  Subministraments</t>
  </si>
  <si>
    <t xml:space="preserve">  Altres</t>
  </si>
  <si>
    <t>Despeses de personal</t>
  </si>
  <si>
    <r>
      <rPr>
        <b/>
        <sz val="10"/>
        <color rgb="FF000000"/>
        <rFont val="Calibri"/>
        <family val="2"/>
        <charset val="1"/>
      </rPr>
      <t xml:space="preserve">Despeses financeres </t>
    </r>
    <r>
      <rPr>
        <sz val="10"/>
        <color rgb="FF000000"/>
        <rFont val="Calibri"/>
        <family val="2"/>
        <charset val="1"/>
      </rPr>
      <t>(interessos préstec)</t>
    </r>
  </si>
  <si>
    <t>IVA Compres (21%)</t>
  </si>
  <si>
    <r>
      <rPr>
        <b/>
        <sz val="10"/>
        <color rgb="FF000000"/>
        <rFont val="Calibri"/>
        <family val="2"/>
        <charset val="1"/>
      </rPr>
      <t xml:space="preserve">Provisió mensual IVA pel </t>
    </r>
    <r>
      <rPr>
        <b/>
        <i/>
        <sz val="10"/>
        <color rgb="FF000000"/>
        <rFont val="Calibri"/>
        <family val="2"/>
        <charset val="1"/>
      </rPr>
      <t>Pagament trimestral</t>
    </r>
  </si>
  <si>
    <t>TOTAL PAGAMENTS</t>
  </si>
  <si>
    <t>SALDO MENSUAL</t>
  </si>
  <si>
    <t>En les caselles d'aquest color NO introduïr dades (inclou fórmula)</t>
  </si>
  <si>
    <t xml:space="preserve">Pla d'inversions inicials </t>
  </si>
  <si>
    <t>Concepte</t>
  </si>
  <si>
    <t>Import</t>
  </si>
  <si>
    <t>%</t>
  </si>
  <si>
    <t>Immobilitzat material</t>
  </si>
  <si>
    <t>Edificis, locals, obres i terrenys</t>
  </si>
  <si>
    <t>Instal·lacions</t>
  </si>
  <si>
    <t>Elements de transport</t>
  </si>
  <si>
    <t>Mobiliari i útils d'oficina</t>
  </si>
  <si>
    <t>Maquinària i eines</t>
  </si>
  <si>
    <t>Existències</t>
  </si>
  <si>
    <t>Equips i aplicacions informàtiques</t>
  </si>
  <si>
    <t>Immobilitzat immaterial</t>
  </si>
  <si>
    <t>Drets de traspàs</t>
  </si>
  <si>
    <t>Marques i patents</t>
  </si>
  <si>
    <t>Dipòsits i fiances</t>
  </si>
  <si>
    <t>Estudis previs</t>
  </si>
  <si>
    <t>Despeses de constitució (llicències, permisos,…)</t>
  </si>
  <si>
    <t>Altres despeses</t>
  </si>
  <si>
    <t xml:space="preserve">Provisió de fondos / Tresoreria </t>
  </si>
  <si>
    <t>Total</t>
  </si>
  <si>
    <t>Pla de finançament</t>
  </si>
  <si>
    <t>Préstec</t>
  </si>
  <si>
    <t>COMPTE DE PÈRDUES I GUANYS</t>
  </si>
  <si>
    <t>ANY 1</t>
  </si>
  <si>
    <t>ANY 2</t>
  </si>
  <si>
    <t>ANY 3</t>
  </si>
  <si>
    <t>Vendes</t>
  </si>
  <si>
    <t>Aprovisionament</t>
  </si>
  <si>
    <t>Altres despeses d'explotació</t>
  </si>
  <si>
    <t>Amortització d'immobilitzat</t>
  </si>
  <si>
    <t>A) RESULTAT D'EXPLOTACIÓ</t>
  </si>
  <si>
    <t>Despeses financeres</t>
  </si>
  <si>
    <t>B) RESULTAT FINANCER</t>
  </si>
  <si>
    <t>D) RESULTAT DE L'EXERCICI</t>
  </si>
  <si>
    <t>Impost sobre beneficis**</t>
  </si>
  <si>
    <t>** S'aplica el 15% que correspon a persones jurídiques emprenedores durant els 2 primers anys. El tercer any s'aplica el tipus general, el 25%</t>
  </si>
  <si>
    <t>MÉS INFORMACIÓ A LA FULLA "Informació %IS"</t>
  </si>
  <si>
    <t>Tipus impositius i deduccions de l'impost de societat per l'any 2021:</t>
  </si>
  <si>
    <r>
      <rPr>
        <b/>
        <u/>
        <sz val="12"/>
        <rFont val="Calibri"/>
        <family val="2"/>
        <charset val="1"/>
      </rPr>
      <t>General</t>
    </r>
    <r>
      <rPr>
        <sz val="12"/>
        <rFont val="Calibri"/>
        <family val="2"/>
        <charset val="1"/>
      </rPr>
      <t xml:space="preserve">: </t>
    </r>
    <r>
      <rPr>
        <b/>
        <sz val="12"/>
        <rFont val="Calibri"/>
        <family val="2"/>
        <charset val="1"/>
      </rPr>
      <t xml:space="preserve">25% </t>
    </r>
    <r>
      <rPr>
        <sz val="12"/>
        <rFont val="Calibri"/>
        <family val="2"/>
        <charset val="1"/>
      </rPr>
      <t>sobre beneficis</t>
    </r>
  </si>
  <si>
    <r>
      <rPr>
        <b/>
        <u/>
        <sz val="12"/>
        <rFont val="Calibri"/>
        <family val="2"/>
        <charset val="1"/>
      </rPr>
      <t>Cooperatives</t>
    </r>
    <r>
      <rPr>
        <sz val="12"/>
        <rFont val="Calibri"/>
        <family val="2"/>
        <charset val="1"/>
      </rPr>
      <t xml:space="preserve">: tributan al </t>
    </r>
    <r>
      <rPr>
        <b/>
        <sz val="12"/>
        <rFont val="Calibri"/>
        <family val="2"/>
        <charset val="1"/>
      </rPr>
      <t>20%</t>
    </r>
    <r>
      <rPr>
        <sz val="12"/>
        <rFont val="Calibri"/>
        <family val="2"/>
        <charset val="1"/>
      </rPr>
      <t xml:space="preserve"> sobre la renda.</t>
    </r>
  </si>
  <si>
    <r>
      <rPr>
        <b/>
        <u/>
        <sz val="12"/>
        <rFont val="Calibri"/>
        <family val="2"/>
        <charset val="1"/>
      </rPr>
      <t>Emprendedors</t>
    </r>
    <r>
      <rPr>
        <sz val="12"/>
        <rFont val="Calibri"/>
        <family val="2"/>
        <charset val="1"/>
      </rPr>
      <t xml:space="preserve">: les societats amb menys de dos anys de vida paguen un </t>
    </r>
    <r>
      <rPr>
        <b/>
        <sz val="12"/>
        <rFont val="Calibri"/>
        <family val="2"/>
        <charset val="1"/>
      </rPr>
      <t>15%</t>
    </r>
  </si>
  <si>
    <r>
      <rPr>
        <b/>
        <u/>
        <sz val="12"/>
        <rFont val="Calibri"/>
        <family val="2"/>
        <charset val="1"/>
      </rPr>
      <t>Fons d'inversió</t>
    </r>
    <r>
      <rPr>
        <sz val="12"/>
        <rFont val="Calibri"/>
        <family val="2"/>
        <charset val="1"/>
      </rPr>
      <t>: des de l'any 2014, als fons d'inversió i immobiliaris se'ls aplica una tributació de l'1%</t>
    </r>
  </si>
  <si>
    <r>
      <rPr>
        <b/>
        <u/>
        <sz val="12"/>
        <rFont val="Calibri"/>
        <family val="2"/>
        <charset val="1"/>
      </rPr>
      <t>Fundacions i associacions d'interès públic</t>
    </r>
    <r>
      <rPr>
        <sz val="12"/>
        <rFont val="Calibri"/>
        <family val="2"/>
        <charset val="1"/>
      </rPr>
      <t xml:space="preserve">: tributen el </t>
    </r>
    <r>
      <rPr>
        <b/>
        <sz val="12"/>
        <rFont val="Calibri"/>
        <family val="2"/>
        <charset val="1"/>
      </rPr>
      <t>10%</t>
    </r>
  </si>
  <si>
    <t>Les cooperatives protegides: les cooperatives tributen, normalment, al 20%, però existeix dins d'aquest espígraf les denominades "cooperatives protegides", que tenen una bonificació del 50% en la quota a pagar. Són, entre d'altres, les Agràries, de Consumidors i Usuaris y les del Mar. Es troba més informació en la pròpia llei (27/1999, de Cooperatives)</t>
  </si>
  <si>
    <r>
      <rPr>
        <b/>
        <u/>
        <sz val="12"/>
        <rFont val="Calibri"/>
        <family val="2"/>
        <charset val="1"/>
      </rPr>
      <t>Arrendament d'habitatges</t>
    </r>
    <r>
      <rPr>
        <sz val="12"/>
        <rFont val="Calibri"/>
        <family val="2"/>
        <charset val="1"/>
      </rPr>
      <t>: compten amb una bonificació del 85%</t>
    </r>
  </si>
  <si>
    <r>
      <rPr>
        <b/>
        <u/>
        <sz val="12"/>
        <rFont val="Calibri"/>
        <family val="2"/>
        <charset val="1"/>
      </rPr>
      <t>Empreses que obtenen la renda de Ceuta o Melilla</t>
    </r>
    <r>
      <rPr>
        <sz val="12"/>
        <rFont val="Calibri"/>
        <family val="2"/>
        <charset val="1"/>
      </rPr>
      <t>: deducció del 15%</t>
    </r>
  </si>
  <si>
    <r>
      <rPr>
        <b/>
        <u/>
        <sz val="12"/>
        <rFont val="Calibri"/>
        <family val="2"/>
        <charset val="1"/>
      </rPr>
      <t>Empreses de serveis públics locals formades per capital públic</t>
    </r>
    <r>
      <rPr>
        <sz val="12"/>
        <rFont val="Calibri"/>
        <family val="2"/>
        <charset val="1"/>
      </rPr>
      <t>: tenen una bonificació del 99%, dit d'una altra manera, tributen un 1%</t>
    </r>
  </si>
  <si>
    <r>
      <rPr>
        <b/>
        <u/>
        <sz val="12"/>
        <rFont val="Calibri"/>
        <family val="2"/>
        <charset val="1"/>
      </rPr>
      <t>Empreses que la seva activitat sigui la investigació i el desenvolupament:</t>
    </r>
    <r>
      <rPr>
        <sz val="12"/>
        <rFont val="Calibri"/>
        <family val="2"/>
        <charset val="1"/>
      </rPr>
      <t xml:space="preserve"> reducció de la quota entre el 12 i el 25%</t>
    </r>
  </si>
  <si>
    <r>
      <rPr>
        <b/>
        <u/>
        <sz val="12"/>
        <rFont val="Calibri"/>
        <family val="2"/>
        <charset val="1"/>
      </rPr>
      <t>Empreses del sector audiovisual:</t>
    </r>
    <r>
      <rPr>
        <sz val="12"/>
        <rFont val="Calibri"/>
        <family val="2"/>
        <charset val="1"/>
      </rPr>
      <t> bonificació del 25% fins al milió d'euros</t>
    </r>
  </si>
  <si>
    <r>
      <rPr>
        <b/>
        <u/>
        <sz val="12"/>
        <rFont val="Calibri"/>
        <family val="2"/>
        <charset val="1"/>
      </rPr>
      <t>Empreses amb un primer contracte indifinit</t>
    </r>
    <r>
      <rPr>
        <sz val="12"/>
        <rFont val="Calibri"/>
        <family val="2"/>
        <charset val="1"/>
      </rPr>
      <t>: pot deduïr-se fins a 3.000€ de la quota final</t>
    </r>
  </si>
  <si>
    <r>
      <rPr>
        <b/>
        <u/>
        <sz val="12"/>
        <rFont val="Calibri"/>
        <family val="2"/>
        <charset val="1"/>
      </rPr>
      <t>Empreses amb menys de 50 treballadors</t>
    </r>
    <r>
      <rPr>
        <sz val="12"/>
        <rFont val="Calibri"/>
        <family val="2"/>
        <charset val="1"/>
      </rPr>
      <t>: es poden deduïr el 50% de l'atur que la persona contractada tingués pendent en el seu moment de la contractació, fins a 12 mensualitats</t>
    </r>
  </si>
  <si>
    <r>
      <rPr>
        <b/>
        <u/>
        <sz val="12"/>
        <rFont val="Calibri"/>
        <family val="2"/>
        <charset val="1"/>
      </rPr>
      <t>Empreses que contracten a persones amb discapacitat</t>
    </r>
    <r>
      <rPr>
        <b/>
        <sz val="12"/>
        <rFont val="Calibri"/>
        <family val="2"/>
        <charset val="1"/>
      </rPr>
      <t xml:space="preserve">: </t>
    </r>
    <r>
      <rPr>
        <sz val="12"/>
        <rFont val="Calibri"/>
        <family val="2"/>
        <charset val="1"/>
      </rPr>
      <t>es poden deduïr fins a 9000 euros en la quota per persona i any treballat, sempre que tinguin una discapacitat entre el 33 i el 65%. Si es compte amb una discapacitat superior al 65%, es pot deduir fins a 12.000 euros (per persona i any)</t>
    </r>
  </si>
  <si>
    <t>TAULA D’AMORTITZACIÓ SIMPLIFICADA</t>
  </si>
  <si>
    <t>GRUP</t>
  </si>
  <si>
    <t>ELEMENTS PATRIMONIALS</t>
  </si>
  <si>
    <t>COEFICIENT MÀX. (%)</t>
  </si>
  <si>
    <t>PERÍODE MÀX. (ANYS)</t>
  </si>
  <si>
    <t>Edificis i altres construccions</t>
  </si>
  <si>
    <t>Instal·lacions, mobiliari, estris i resta d’immobilitzat material</t>
  </si>
  <si>
    <t>Maquinària</t>
  </si>
  <si>
    <t>Elements de Transport</t>
  </si>
  <si>
    <t>Equipaments pel tractament informàtic i sistemes i programes informàtics</t>
  </si>
  <si>
    <t>Útils i eines</t>
  </si>
  <si>
    <t>Bestiari boví, porcí, oví i cabrú</t>
  </si>
  <si>
    <t>Bestiar equí i fruiters no cítrics</t>
  </si>
  <si>
    <t>Fruiters cítrics i vinyes</t>
  </si>
  <si>
    <t>Oliverar</t>
  </si>
  <si>
    <t>Punt d’equilibri = previsió anual de despeses fixes / marge comercial.</t>
  </si>
  <si>
    <t>Previsió anual de despeses fixes</t>
  </si>
  <si>
    <t>PUNT D'EQUILIBRI</t>
  </si>
  <si>
    <t>Costos variables (aprovisonaments)</t>
  </si>
  <si>
    <t>Marge comercial</t>
  </si>
  <si>
    <t xml:space="preserve">Unitats anuals venudes </t>
  </si>
  <si>
    <t xml:space="preserve">  Serveis professionals externs</t>
  </si>
  <si>
    <t xml:space="preserve">  Autònoms/Seg.Social equip emprenedor </t>
  </si>
  <si>
    <t>Bonificació d'un 20% durant els 2 primers anys a aplicar a la renda de l'equip emprenedor</t>
  </si>
  <si>
    <t>En la compte de pèrdues i guanys d'una persona autònoma no s'ha de tenir en compte l'impost de societat perquè no és una obligació d'aquest règim. La imputació del resultat s'aplica a l'IRPF</t>
  </si>
  <si>
    <t>ATENCIÓ: TOTS ELS IMPORTS S'HAN D'INDICAR  SENSE IVA</t>
  </si>
  <si>
    <t>C) RESULTAT ABANS D'IMPOSTOS (A-B)</t>
  </si>
  <si>
    <t>mes #1</t>
  </si>
  <si>
    <t>mes #2</t>
  </si>
  <si>
    <t>mes #3</t>
  </si>
  <si>
    <t>mes #4</t>
  </si>
  <si>
    <t>mes #5</t>
  </si>
  <si>
    <t>mes #6</t>
  </si>
  <si>
    <t>mes #7</t>
  </si>
  <si>
    <t>mes #8</t>
  </si>
  <si>
    <t>mes #9</t>
  </si>
  <si>
    <t>mes #10</t>
  </si>
  <si>
    <t>mes #11</t>
  </si>
  <si>
    <t>mes #12</t>
  </si>
  <si>
    <t xml:space="preserve">  Seguretat Social del personal (estimació 40% del brut)</t>
  </si>
  <si>
    <t xml:space="preserve">  Salari brut del personal</t>
  </si>
  <si>
    <t xml:space="preserve">  Salari brut de l'equip emprenedor</t>
  </si>
  <si>
    <r>
      <t xml:space="preserve">Provisió mensual IRPF emprendor pel </t>
    </r>
    <r>
      <rPr>
        <b/>
        <i/>
        <sz val="10"/>
        <color rgb="FF000000"/>
        <rFont val="Calibri"/>
        <family val="2"/>
        <charset val="1"/>
      </rPr>
      <t>Pagament trimestral (7,5%)</t>
    </r>
  </si>
  <si>
    <t>SALDO TOTAL / ACUMULAT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</si>
</sst>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\-??\ _€_-;_-@_-"/>
    <numFmt numFmtId="165" formatCode="_-* #,##0.00_-;\-* #,##0.00_-;_-* \-??_-;_-@_-"/>
    <numFmt numFmtId="166" formatCode="_-* #,##0.00&quot; €&quot;_-;\-* #,##0.00&quot; €&quot;_-;_-* \-??&quot; €&quot;_-;_-@_-"/>
    <numFmt numFmtId="167" formatCode="_-* #,##0\ _€_-;\-* #,##0\ _€_-;_-* &quot;- &quot;_€_-;_-@_-"/>
    <numFmt numFmtId="168" formatCode="#,##0.0"/>
    <numFmt numFmtId="169" formatCode="0.0"/>
    <numFmt numFmtId="170" formatCode="#,##0;\(#,##0\)"/>
    <numFmt numFmtId="171" formatCode="#,##0_ ;[Red]\-#,##0\ "/>
    <numFmt numFmtId="172" formatCode="#,##0_ ;\-#,##0\ "/>
  </numFmts>
  <fonts count="46">
    <font>
      <sz val="11"/>
      <color rgb="FF000000"/>
      <name val="Calibri"/>
      <family val="2"/>
      <charset val="1"/>
    </font>
    <font>
      <u/>
      <sz val="8"/>
      <color rgb="FF0000FF"/>
      <name val="Times New Roman"/>
      <family val="1"/>
      <charset val="1"/>
    </font>
    <font>
      <u/>
      <sz val="11"/>
      <color rgb="FF0000FF"/>
      <name val="Calibri"/>
      <family val="2"/>
      <charset val="1"/>
    </font>
    <font>
      <u/>
      <sz val="10"/>
      <color rgb="FF0000FF"/>
      <name val="Arial Unicode MS"/>
      <family val="2"/>
      <charset val="1"/>
    </font>
    <font>
      <u/>
      <sz val="10"/>
      <color rgb="FF0000FF"/>
      <name val="Arial"/>
      <family val="2"/>
      <charset val="1"/>
    </font>
    <font>
      <u/>
      <sz val="9"/>
      <color rgb="FF0000FF"/>
      <name val="Arial"/>
      <family val="2"/>
      <charset val="1"/>
    </font>
    <font>
      <sz val="10"/>
      <name val="Courier New"/>
      <family val="3"/>
      <charset val="1"/>
    </font>
    <font>
      <sz val="12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Sorigue Compatil"/>
      <family val="2"/>
      <charset val="1"/>
    </font>
    <font>
      <sz val="10"/>
      <color rgb="FF000000"/>
      <name val="Arial Unicode MS"/>
      <family val="2"/>
      <charset val="1"/>
    </font>
    <font>
      <sz val="11"/>
      <color rgb="FF000000"/>
      <name val="Sorigue Compatil"/>
      <family val="2"/>
      <charset val="1"/>
    </font>
    <font>
      <sz val="11"/>
      <color rgb="FF000000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sz val="15"/>
      <color rgb="FF002060"/>
      <name val="Calibri"/>
      <family val="2"/>
      <charset val="1"/>
    </font>
    <font>
      <b/>
      <i/>
      <sz val="15"/>
      <color rgb="FFC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5"/>
      <color rgb="FFC00000"/>
      <name val="Calibri"/>
      <family val="2"/>
      <charset val="1"/>
    </font>
    <font>
      <sz val="9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b/>
      <sz val="15"/>
      <color rgb="FFC0504D"/>
      <name val="Calibri"/>
      <family val="2"/>
      <charset val="1"/>
    </font>
    <font>
      <b/>
      <sz val="10"/>
      <name val="Calibri"/>
      <family val="2"/>
      <charset val="1"/>
    </font>
    <font>
      <sz val="9"/>
      <name val="Calibri"/>
      <family val="2"/>
      <charset val="1"/>
    </font>
    <font>
      <b/>
      <sz val="11"/>
      <name val="Calibri"/>
      <family val="2"/>
      <charset val="1"/>
    </font>
    <font>
      <sz val="15"/>
      <color rgb="FFC0504D"/>
      <name val="Calibri"/>
      <family val="2"/>
      <charset val="1"/>
    </font>
    <font>
      <i/>
      <sz val="10"/>
      <name val="Calibri"/>
      <family val="2"/>
      <charset val="1"/>
    </font>
    <font>
      <b/>
      <sz val="9"/>
      <color rgb="FF000000"/>
      <name val="Tahoma"/>
      <family val="2"/>
    </font>
    <font>
      <i/>
      <sz val="11"/>
      <color rgb="FF0070C0"/>
      <name val="Calibri"/>
      <family val="2"/>
      <charset val="1"/>
    </font>
    <font>
      <sz val="12"/>
      <name val="Calibri"/>
      <family val="2"/>
      <charset val="1"/>
    </font>
    <font>
      <b/>
      <u/>
      <sz val="12"/>
      <name val="Calibri"/>
      <family val="2"/>
      <charset val="1"/>
    </font>
    <font>
      <b/>
      <sz val="12"/>
      <name val="Calibri"/>
      <family val="2"/>
      <charset val="1"/>
    </font>
    <font>
      <sz val="12"/>
      <color rgb="FF0000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</font>
    <font>
      <b/>
      <i/>
      <sz val="14"/>
      <color rgb="FF000000"/>
      <name val="Calibri"/>
      <family val="2"/>
    </font>
    <font>
      <b/>
      <u/>
      <sz val="10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rgb="FFD7E4BD"/>
        <bgColor rgb="FFF2DCDB"/>
      </patternFill>
    </fill>
    <fill>
      <patternFill patternType="solid">
        <fgColor rgb="FFCCC1DA"/>
        <bgColor rgb="FFC0C0C0"/>
      </patternFill>
    </fill>
    <fill>
      <patternFill patternType="solid">
        <fgColor rgb="FFF2DCDB"/>
        <bgColor rgb="FFF2F2F2"/>
      </patternFill>
    </fill>
    <fill>
      <patternFill patternType="solid">
        <fgColor rgb="FF254061"/>
        <bgColor rgb="FF333399"/>
      </patternFill>
    </fill>
    <fill>
      <patternFill patternType="solid">
        <fgColor rgb="FFBFBFBF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B6B6B6"/>
        <bgColor rgb="FFBFBFBF"/>
      </patternFill>
    </fill>
    <fill>
      <patternFill patternType="solid">
        <fgColor rgb="FFB9CDE5"/>
        <bgColor rgb="FFCCC1DA"/>
      </patternFill>
    </fill>
    <fill>
      <patternFill patternType="solid">
        <fgColor rgb="FF95B3D7"/>
        <bgColor rgb="FF8EB4E3"/>
      </patternFill>
    </fill>
    <fill>
      <patternFill patternType="solid">
        <fgColor rgb="FFFFFFFF"/>
        <bgColor rgb="FFF2F2F2"/>
      </patternFill>
    </fill>
    <fill>
      <patternFill patternType="solid">
        <fgColor rgb="FFFFC0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rgb="FFFFFFFF"/>
      </right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 style="thin">
        <color theme="0"/>
      </top>
      <bottom/>
      <diagonal/>
    </border>
    <border>
      <left style="medium">
        <color auto="1"/>
      </left>
      <right style="thin">
        <color rgb="FFFFFFFF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Border="0" applyProtection="0"/>
    <xf numFmtId="164" fontId="40" fillId="0" borderId="0" applyBorder="0" applyProtection="0"/>
    <xf numFmtId="164" fontId="40" fillId="0" borderId="0" applyBorder="0" applyProtection="0"/>
    <xf numFmtId="164" fontId="40" fillId="0" borderId="0" applyBorder="0" applyProtection="0"/>
    <xf numFmtId="165" fontId="40" fillId="0" borderId="0" applyBorder="0" applyProtection="0"/>
    <xf numFmtId="166" fontId="40" fillId="0" borderId="0" applyBorder="0" applyProtection="0"/>
    <xf numFmtId="166" fontId="40" fillId="0" borderId="0" applyBorder="0" applyProtection="0"/>
    <xf numFmtId="166" fontId="40" fillId="0" borderId="0" applyBorder="0" applyProtection="0"/>
    <xf numFmtId="166" fontId="40" fillId="0" borderId="0" applyBorder="0" applyProtection="0"/>
    <xf numFmtId="166" fontId="40" fillId="0" borderId="0" applyBorder="0" applyProtection="0"/>
    <xf numFmtId="166" fontId="40" fillId="0" borderId="0" applyBorder="0" applyProtection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4" fillId="0" borderId="0" applyBorder="0" applyProtection="0"/>
    <xf numFmtId="0" fontId="5" fillId="0" borderId="0" applyBorder="0" applyProtection="0"/>
    <xf numFmtId="164" fontId="40" fillId="0" borderId="0" applyBorder="0" applyProtection="0"/>
    <xf numFmtId="164" fontId="40" fillId="0" borderId="0" applyBorder="0" applyProtection="0"/>
    <xf numFmtId="164" fontId="40" fillId="0" borderId="0" applyBorder="0" applyProtection="0"/>
    <xf numFmtId="167" fontId="40" fillId="0" borderId="0" applyBorder="0" applyProtection="0"/>
    <xf numFmtId="0" fontId="6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1" fillId="0" borderId="0"/>
    <xf numFmtId="0" fontId="12" fillId="0" borderId="0"/>
    <xf numFmtId="0" fontId="13" fillId="0" borderId="0"/>
    <xf numFmtId="0" fontId="8" fillId="0" borderId="0"/>
    <xf numFmtId="0" fontId="40" fillId="0" borderId="0"/>
    <xf numFmtId="0" fontId="40" fillId="0" borderId="0"/>
    <xf numFmtId="0" fontId="12" fillId="0" borderId="0"/>
    <xf numFmtId="0" fontId="14" fillId="0" borderId="0"/>
    <xf numFmtId="9" fontId="40" fillId="0" borderId="0" applyBorder="0" applyProtection="0"/>
    <xf numFmtId="9" fontId="40" fillId="0" borderId="0" applyBorder="0" applyProtection="0"/>
    <xf numFmtId="9" fontId="40" fillId="0" borderId="0" applyBorder="0" applyProtection="0"/>
    <xf numFmtId="9" fontId="40" fillId="0" borderId="0" applyBorder="0" applyProtection="0"/>
    <xf numFmtId="9" fontId="40" fillId="0" borderId="0" applyBorder="0" applyProtection="0"/>
    <xf numFmtId="9" fontId="40" fillId="0" borderId="0" applyBorder="0" applyProtection="0"/>
    <xf numFmtId="9" fontId="40" fillId="0" borderId="0" applyBorder="0" applyProtection="0"/>
    <xf numFmtId="9" fontId="40" fillId="0" borderId="0" applyBorder="0" applyProtection="0"/>
    <xf numFmtId="9" fontId="40" fillId="0" borderId="0" applyBorder="0" applyProtection="0"/>
  </cellStyleXfs>
  <cellXfs count="114">
    <xf numFmtId="0" fontId="0" fillId="0" borderId="0" xfId="0"/>
    <xf numFmtId="3" fontId="18" fillId="0" borderId="0" xfId="0" applyNumberFormat="1" applyFont="1" applyBorder="1" applyAlignment="1" applyProtection="1"/>
    <xf numFmtId="0" fontId="0" fillId="0" borderId="0" xfId="0" applyFont="1"/>
    <xf numFmtId="0" fontId="24" fillId="0" borderId="13" xfId="0" applyFont="1" applyBorder="1" applyAlignment="1">
      <alignment horizontal="right" wrapText="1"/>
    </xf>
    <xf numFmtId="0" fontId="0" fillId="10" borderId="13" xfId="0" applyFill="1" applyBorder="1"/>
    <xf numFmtId="0" fontId="0" fillId="0" borderId="0" xfId="0" applyBorder="1"/>
    <xf numFmtId="0" fontId="25" fillId="0" borderId="0" xfId="0" applyFont="1"/>
    <xf numFmtId="0" fontId="27" fillId="3" borderId="14" xfId="0" applyFont="1" applyFill="1" applyBorder="1" applyAlignment="1">
      <alignment horizontal="left"/>
    </xf>
    <xf numFmtId="0" fontId="27" fillId="3" borderId="15" xfId="0" applyFont="1" applyFill="1" applyBorder="1" applyAlignment="1">
      <alignment horizontal="right"/>
    </xf>
    <xf numFmtId="0" fontId="27" fillId="10" borderId="16" xfId="0" applyFont="1" applyFill="1" applyBorder="1"/>
    <xf numFmtId="0" fontId="22" fillId="10" borderId="17" xfId="0" applyFont="1" applyFill="1" applyBorder="1"/>
    <xf numFmtId="0" fontId="22" fillId="10" borderId="18" xfId="0" applyFont="1" applyFill="1" applyBorder="1"/>
    <xf numFmtId="0" fontId="28" fillId="0" borderId="14" xfId="0" applyFont="1" applyBorder="1"/>
    <xf numFmtId="168" fontId="18" fillId="0" borderId="15" xfId="0" applyNumberFormat="1" applyFont="1" applyBorder="1"/>
    <xf numFmtId="169" fontId="18" fillId="10" borderId="19" xfId="0" applyNumberFormat="1" applyFont="1" applyFill="1" applyBorder="1"/>
    <xf numFmtId="0" fontId="24" fillId="0" borderId="14" xfId="0" applyFont="1" applyBorder="1"/>
    <xf numFmtId="0" fontId="18" fillId="0" borderId="14" xfId="0" applyFont="1" applyBorder="1"/>
    <xf numFmtId="169" fontId="18" fillId="0" borderId="19" xfId="0" applyNumberFormat="1" applyFont="1" applyBorder="1"/>
    <xf numFmtId="168" fontId="27" fillId="10" borderId="17" xfId="0" applyNumberFormat="1" applyFont="1" applyFill="1" applyBorder="1"/>
    <xf numFmtId="169" fontId="27" fillId="10" borderId="18" xfId="0" applyNumberFormat="1" applyFont="1" applyFill="1" applyBorder="1"/>
    <xf numFmtId="0" fontId="22" fillId="0" borderId="20" xfId="0" applyFont="1" applyBorder="1"/>
    <xf numFmtId="168" fontId="18" fillId="0" borderId="21" xfId="0" applyNumberFormat="1" applyFont="1" applyBorder="1"/>
    <xf numFmtId="0" fontId="27" fillId="10" borderId="22" xfId="0" applyFont="1" applyFill="1" applyBorder="1"/>
    <xf numFmtId="168" fontId="27" fillId="10" borderId="23" xfId="0" applyNumberFormat="1" applyFont="1" applyFill="1" applyBorder="1"/>
    <xf numFmtId="1" fontId="27" fillId="10" borderId="23" xfId="0" applyNumberFormat="1" applyFont="1" applyFill="1" applyBorder="1"/>
    <xf numFmtId="0" fontId="19" fillId="11" borderId="14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0" borderId="20" xfId="0" applyFont="1" applyBorder="1"/>
    <xf numFmtId="0" fontId="29" fillId="10" borderId="25" xfId="0" applyFont="1" applyFill="1" applyBorder="1"/>
    <xf numFmtId="168" fontId="0" fillId="10" borderId="26" xfId="0" applyNumberFormat="1" applyFont="1" applyFill="1" applyBorder="1"/>
    <xf numFmtId="169" fontId="0" fillId="10" borderId="2" xfId="0" applyNumberFormat="1" applyFont="1" applyFill="1" applyBorder="1"/>
    <xf numFmtId="3" fontId="27" fillId="8" borderId="9" xfId="0" applyNumberFormat="1" applyFont="1" applyFill="1" applyBorder="1" applyAlignment="1" applyProtection="1">
      <alignment horizontal="left" wrapText="1"/>
    </xf>
    <xf numFmtId="3" fontId="27" fillId="13" borderId="9" xfId="0" applyNumberFormat="1" applyFont="1" applyFill="1" applyBorder="1" applyAlignment="1" applyProtection="1">
      <alignment horizontal="left" wrapText="1"/>
    </xf>
    <xf numFmtId="3" fontId="27" fillId="7" borderId="9" xfId="0" applyNumberFormat="1" applyFont="1" applyFill="1" applyBorder="1" applyAlignment="1" applyProtection="1">
      <alignment wrapText="1"/>
    </xf>
    <xf numFmtId="0" fontId="34" fillId="0" borderId="0" xfId="0" applyFont="1"/>
    <xf numFmtId="0" fontId="34" fillId="0" borderId="0" xfId="1" applyFont="1" applyBorder="1" applyAlignment="1" applyProtection="1">
      <alignment vertical="center" wrapText="1"/>
    </xf>
    <xf numFmtId="0" fontId="38" fillId="0" borderId="0" xfId="0" applyFont="1"/>
    <xf numFmtId="0" fontId="38" fillId="0" borderId="30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30" xfId="0" applyFont="1" applyBorder="1" applyAlignment="1">
      <alignment wrapText="1"/>
    </xf>
    <xf numFmtId="0" fontId="38" fillId="0" borderId="30" xfId="0" applyFont="1" applyBorder="1" applyAlignment="1">
      <alignment horizontal="center" wrapText="1"/>
    </xf>
    <xf numFmtId="0" fontId="0" fillId="0" borderId="0" xfId="0" applyProtection="1"/>
    <xf numFmtId="0" fontId="0" fillId="2" borderId="1" xfId="0" applyFill="1" applyBorder="1" applyProtection="1"/>
    <xf numFmtId="0" fontId="0" fillId="3" borderId="3" xfId="0" applyFill="1" applyBorder="1" applyProtection="1"/>
    <xf numFmtId="0" fontId="0" fillId="4" borderId="4" xfId="0" applyFill="1" applyBorder="1" applyProtection="1"/>
    <xf numFmtId="0" fontId="16" fillId="0" borderId="0" xfId="0" applyFont="1" applyProtection="1"/>
    <xf numFmtId="0" fontId="17" fillId="5" borderId="5" xfId="0" applyFont="1" applyFill="1" applyBorder="1" applyProtection="1"/>
    <xf numFmtId="0" fontId="0" fillId="5" borderId="6" xfId="0" applyFill="1" applyBorder="1" applyProtection="1"/>
    <xf numFmtId="0" fontId="0" fillId="5" borderId="2" xfId="0" applyFill="1" applyBorder="1" applyProtection="1"/>
    <xf numFmtId="0" fontId="18" fillId="0" borderId="0" xfId="0" applyFont="1" applyProtection="1"/>
    <xf numFmtId="17" fontId="19" fillId="6" borderId="7" xfId="0" applyNumberFormat="1" applyFont="1" applyFill="1" applyBorder="1" applyAlignment="1" applyProtection="1">
      <alignment horizontal="center"/>
    </xf>
    <xf numFmtId="17" fontId="19" fillId="0" borderId="8" xfId="0" applyNumberFormat="1" applyFont="1" applyBorder="1" applyAlignment="1" applyProtection="1">
      <alignment horizontal="center"/>
    </xf>
    <xf numFmtId="0" fontId="20" fillId="0" borderId="0" xfId="0" applyFont="1" applyProtection="1"/>
    <xf numFmtId="3" fontId="0" fillId="0" borderId="0" xfId="0" applyNumberFormat="1" applyProtection="1"/>
    <xf numFmtId="0" fontId="20" fillId="2" borderId="0" xfId="0" applyFont="1" applyFill="1" applyProtection="1"/>
    <xf numFmtId="3" fontId="20" fillId="2" borderId="9" xfId="0" applyNumberFormat="1" applyFont="1" applyFill="1" applyBorder="1" applyAlignment="1" applyProtection="1"/>
    <xf numFmtId="0" fontId="18" fillId="0" borderId="0" xfId="0" applyFont="1" applyBorder="1" applyProtection="1"/>
    <xf numFmtId="0" fontId="22" fillId="0" borderId="0" xfId="0" applyFont="1" applyProtection="1"/>
    <xf numFmtId="0" fontId="20" fillId="3" borderId="0" xfId="0" applyFont="1" applyFill="1" applyProtection="1"/>
    <xf numFmtId="3" fontId="20" fillId="3" borderId="9" xfId="0" applyNumberFormat="1" applyFont="1" applyFill="1" applyBorder="1" applyAlignment="1" applyProtection="1"/>
    <xf numFmtId="0" fontId="20" fillId="2" borderId="5" xfId="0" applyFont="1" applyFill="1" applyBorder="1" applyProtection="1"/>
    <xf numFmtId="3" fontId="20" fillId="2" borderId="6" xfId="0" applyNumberFormat="1" applyFont="1" applyFill="1" applyBorder="1" applyAlignment="1" applyProtection="1"/>
    <xf numFmtId="3" fontId="20" fillId="2" borderId="2" xfId="0" applyNumberFormat="1" applyFont="1" applyFill="1" applyBorder="1" applyAlignment="1" applyProtection="1"/>
    <xf numFmtId="10" fontId="0" fillId="0" borderId="0" xfId="0" applyNumberFormat="1" applyProtection="1"/>
    <xf numFmtId="0" fontId="23" fillId="0" borderId="0" xfId="0" applyFont="1" applyProtection="1"/>
    <xf numFmtId="0" fontId="0" fillId="9" borderId="0" xfId="0" applyFill="1" applyProtection="1"/>
    <xf numFmtId="0" fontId="20" fillId="2" borderId="0" xfId="0" applyFont="1" applyFill="1" applyBorder="1" applyProtection="1"/>
    <xf numFmtId="0" fontId="20" fillId="3" borderId="31" xfId="0" applyFont="1" applyFill="1" applyBorder="1" applyProtection="1"/>
    <xf numFmtId="3" fontId="20" fillId="3" borderId="7" xfId="0" applyNumberFormat="1" applyFont="1" applyFill="1" applyBorder="1" applyAlignment="1" applyProtection="1"/>
    <xf numFmtId="0" fontId="20" fillId="4" borderId="32" xfId="0" applyFont="1" applyFill="1" applyBorder="1" applyProtection="1"/>
    <xf numFmtId="3" fontId="20" fillId="4" borderId="7" xfId="0" applyNumberFormat="1" applyFont="1" applyFill="1" applyBorder="1" applyAlignment="1" applyProtection="1"/>
    <xf numFmtId="3" fontId="20" fillId="0" borderId="10" xfId="0" applyNumberFormat="1" applyFont="1" applyBorder="1" applyAlignment="1" applyProtection="1"/>
    <xf numFmtId="0" fontId="20" fillId="2" borderId="34" xfId="0" applyFont="1" applyFill="1" applyBorder="1" applyProtection="1"/>
    <xf numFmtId="3" fontId="20" fillId="2" borderId="11" xfId="0" applyNumberFormat="1" applyFont="1" applyFill="1" applyBorder="1" applyAlignment="1" applyProtection="1"/>
    <xf numFmtId="3" fontId="20" fillId="2" borderId="12" xfId="0" applyNumberFormat="1" applyFont="1" applyFill="1" applyBorder="1" applyAlignment="1" applyProtection="1"/>
    <xf numFmtId="3" fontId="18" fillId="8" borderId="9" xfId="0" applyNumberFormat="1" applyFont="1" applyFill="1" applyBorder="1" applyAlignment="1" applyProtection="1">
      <protection locked="0"/>
    </xf>
    <xf numFmtId="3" fontId="20" fillId="7" borderId="9" xfId="0" applyNumberFormat="1" applyFont="1" applyFill="1" applyBorder="1" applyAlignment="1" applyProtection="1">
      <protection locked="0"/>
    </xf>
    <xf numFmtId="17" fontId="19" fillId="6" borderId="7" xfId="0" applyNumberFormat="1" applyFont="1" applyFill="1" applyBorder="1" applyAlignment="1" applyProtection="1">
      <alignment horizontal="center"/>
      <protection locked="0"/>
    </xf>
    <xf numFmtId="168" fontId="18" fillId="0" borderId="15" xfId="0" applyNumberFormat="1" applyFont="1" applyBorder="1" applyProtection="1">
      <protection locked="0"/>
    </xf>
    <xf numFmtId="168" fontId="24" fillId="15" borderId="15" xfId="0" applyNumberFormat="1" applyFont="1" applyFill="1" applyBorder="1"/>
    <xf numFmtId="169" fontId="24" fillId="15" borderId="19" xfId="0" applyNumberFormat="1" applyFont="1" applyFill="1" applyBorder="1"/>
    <xf numFmtId="168" fontId="24" fillId="15" borderId="21" xfId="0" applyNumberFormat="1" applyFont="1" applyFill="1" applyBorder="1"/>
    <xf numFmtId="169" fontId="24" fillId="15" borderId="24" xfId="0" applyNumberFormat="1" applyFont="1" applyFill="1" applyBorder="1"/>
    <xf numFmtId="3" fontId="22" fillId="0" borderId="9" xfId="0" applyNumberFormat="1" applyFont="1" applyFill="1" applyBorder="1" applyAlignment="1" applyProtection="1">
      <alignment horizontal="right"/>
      <protection locked="0"/>
    </xf>
    <xf numFmtId="3" fontId="45" fillId="8" borderId="9" xfId="0" applyNumberFormat="1" applyFont="1" applyFill="1" applyBorder="1" applyAlignment="1" applyProtection="1">
      <alignment horizontal="left" wrapText="1"/>
    </xf>
    <xf numFmtId="0" fontId="26" fillId="5" borderId="27" xfId="0" applyFont="1" applyFill="1" applyBorder="1" applyAlignment="1" applyProtection="1">
      <alignment horizontal="left"/>
    </xf>
    <xf numFmtId="0" fontId="30" fillId="5" borderId="0" xfId="0" applyFont="1" applyFill="1" applyBorder="1" applyProtection="1"/>
    <xf numFmtId="0" fontId="18" fillId="12" borderId="0" xfId="0" applyFont="1" applyFill="1" applyBorder="1" applyProtection="1"/>
    <xf numFmtId="0" fontId="19" fillId="2" borderId="9" xfId="0" applyFont="1" applyFill="1" applyBorder="1" applyAlignment="1" applyProtection="1">
      <alignment horizontal="left"/>
    </xf>
    <xf numFmtId="1" fontId="27" fillId="2" borderId="9" xfId="0" applyNumberFormat="1" applyFont="1" applyFill="1" applyBorder="1" applyAlignment="1" applyProtection="1">
      <alignment horizontal="right"/>
    </xf>
    <xf numFmtId="170" fontId="22" fillId="2" borderId="9" xfId="0" applyNumberFormat="1" applyFont="1" applyFill="1" applyBorder="1" applyAlignment="1" applyProtection="1">
      <alignment horizontal="right"/>
    </xf>
    <xf numFmtId="3" fontId="22" fillId="2" borderId="9" xfId="0" applyNumberFormat="1" applyFont="1" applyFill="1" applyBorder="1" applyAlignment="1" applyProtection="1">
      <alignment horizontal="right"/>
    </xf>
    <xf numFmtId="171" fontId="27" fillId="2" borderId="9" xfId="0" applyNumberFormat="1" applyFont="1" applyFill="1" applyBorder="1" applyAlignment="1" applyProtection="1">
      <alignment horizontal="right"/>
    </xf>
    <xf numFmtId="172" fontId="22" fillId="2" borderId="9" xfId="0" applyNumberFormat="1" applyFont="1" applyFill="1" applyBorder="1" applyAlignment="1" applyProtection="1">
      <alignment horizontal="right"/>
    </xf>
    <xf numFmtId="0" fontId="20" fillId="8" borderId="9" xfId="0" applyFont="1" applyFill="1" applyBorder="1" applyAlignment="1" applyProtection="1">
      <alignment wrapText="1"/>
    </xf>
    <xf numFmtId="170" fontId="22" fillId="8" borderId="9" xfId="0" applyNumberFormat="1" applyFont="1" applyFill="1" applyBorder="1" applyAlignment="1" applyProtection="1">
      <alignment horizontal="right"/>
    </xf>
    <xf numFmtId="0" fontId="20" fillId="7" borderId="9" xfId="0" applyFont="1" applyFill="1" applyBorder="1" applyAlignment="1" applyProtection="1">
      <alignment wrapText="1"/>
    </xf>
    <xf numFmtId="0" fontId="21" fillId="4" borderId="9" xfId="0" applyFont="1" applyFill="1" applyBorder="1" applyAlignment="1" applyProtection="1">
      <alignment wrapText="1"/>
    </xf>
    <xf numFmtId="3" fontId="31" fillId="4" borderId="9" xfId="0" applyNumberFormat="1" applyFont="1" applyFill="1" applyBorder="1" applyAlignment="1" applyProtection="1">
      <alignment horizontal="right"/>
    </xf>
    <xf numFmtId="3" fontId="43" fillId="13" borderId="9" xfId="0" applyNumberFormat="1" applyFont="1" applyFill="1" applyBorder="1" applyAlignment="1" applyProtection="1">
      <alignment horizontal="left"/>
    </xf>
    <xf numFmtId="2" fontId="0" fillId="16" borderId="0" xfId="0" applyNumberFormat="1" applyFill="1" applyProtection="1"/>
    <xf numFmtId="0" fontId="20" fillId="4" borderId="33" xfId="0" applyFont="1" applyFill="1" applyBorder="1" applyAlignment="1" applyProtection="1">
      <alignment wrapText="1"/>
    </xf>
    <xf numFmtId="0" fontId="15" fillId="0" borderId="2" xfId="0" applyFont="1" applyBorder="1" applyAlignment="1" applyProtection="1">
      <alignment horizontal="center" vertical="center" wrapText="1"/>
    </xf>
    <xf numFmtId="0" fontId="44" fillId="14" borderId="5" xfId="0" applyFont="1" applyFill="1" applyBorder="1" applyAlignment="1" applyProtection="1">
      <alignment horizontal="center"/>
    </xf>
    <xf numFmtId="0" fontId="44" fillId="14" borderId="6" xfId="0" applyFont="1" applyFill="1" applyBorder="1" applyAlignment="1" applyProtection="1">
      <alignment horizontal="center"/>
    </xf>
    <xf numFmtId="0" fontId="44" fillId="14" borderId="2" xfId="0" applyFont="1" applyFill="1" applyBorder="1" applyAlignment="1" applyProtection="1">
      <alignment horizontal="center"/>
    </xf>
    <xf numFmtId="0" fontId="26" fillId="5" borderId="1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center" wrapText="1"/>
    </xf>
    <xf numFmtId="0" fontId="33" fillId="0" borderId="29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7" fillId="0" borderId="0" xfId="1" applyFont="1" applyBorder="1" applyAlignment="1" applyProtection="1">
      <alignment horizontal="left" vertical="center" wrapText="1"/>
    </xf>
    <xf numFmtId="0" fontId="39" fillId="0" borderId="0" xfId="0" applyFont="1" applyBorder="1" applyAlignment="1">
      <alignment horizontal="center" vertical="center"/>
    </xf>
  </cellXfs>
  <cellStyles count="47">
    <cellStyle name="Comma 2" xfId="2" xr:uid="{00000000-0005-0000-0000-000006000000}"/>
    <cellStyle name="Comma 2 2" xfId="3" xr:uid="{00000000-0005-0000-0000-000007000000}"/>
    <cellStyle name="Comma 3" xfId="4" xr:uid="{00000000-0005-0000-0000-000008000000}"/>
    <cellStyle name="Comma_cash flow worksheet-DT" xfId="5" xr:uid="{00000000-0005-0000-0000-000009000000}"/>
    <cellStyle name="Currency 2" xfId="6" xr:uid="{00000000-0005-0000-0000-00000A000000}"/>
    <cellStyle name="Currency 2 2" xfId="7" xr:uid="{00000000-0005-0000-0000-00000B000000}"/>
    <cellStyle name="Euro" xfId="8" xr:uid="{00000000-0005-0000-0000-00000C000000}"/>
    <cellStyle name="Euro 2" xfId="9" xr:uid="{00000000-0005-0000-0000-00000D000000}"/>
    <cellStyle name="Euro 3" xfId="10" xr:uid="{00000000-0005-0000-0000-00000E000000}"/>
    <cellStyle name="Euro 4" xfId="11" xr:uid="{00000000-0005-0000-0000-00000F000000}"/>
    <cellStyle name="Hipervínculo" xfId="1" builtinId="8"/>
    <cellStyle name="Hipervínculo 2" xfId="12" xr:uid="{00000000-0005-0000-0000-000010000000}"/>
    <cellStyle name="Hipervínculo 2 2" xfId="13" xr:uid="{00000000-0005-0000-0000-000011000000}"/>
    <cellStyle name="Hipervínculo 3" xfId="14" xr:uid="{00000000-0005-0000-0000-000012000000}"/>
    <cellStyle name="Hipervínculo 4" xfId="15" xr:uid="{00000000-0005-0000-0000-000013000000}"/>
    <cellStyle name="Hipervínculo 5" xfId="16" xr:uid="{00000000-0005-0000-0000-000014000000}"/>
    <cellStyle name="Millares [0] 2" xfId="20" xr:uid="{00000000-0005-0000-0000-000018000000}"/>
    <cellStyle name="Millares 2" xfId="17" xr:uid="{00000000-0005-0000-0000-000015000000}"/>
    <cellStyle name="Millares 2 2" xfId="18" xr:uid="{00000000-0005-0000-0000-000016000000}"/>
    <cellStyle name="Millares 3" xfId="19" xr:uid="{00000000-0005-0000-0000-000017000000}"/>
    <cellStyle name="No-definido" xfId="21" xr:uid="{00000000-0005-0000-0000-000019000000}"/>
    <cellStyle name="Normal" xfId="0" builtinId="0"/>
    <cellStyle name="Normal 10" xfId="22" xr:uid="{00000000-0005-0000-0000-00001A000000}"/>
    <cellStyle name="Normal 2" xfId="23" xr:uid="{00000000-0005-0000-0000-00001B000000}"/>
    <cellStyle name="Normal 2 2" xfId="24" xr:uid="{00000000-0005-0000-0000-00001C000000}"/>
    <cellStyle name="Normal 2 3" xfId="25" xr:uid="{00000000-0005-0000-0000-00001D000000}"/>
    <cellStyle name="Normal 2 4" xfId="26" xr:uid="{00000000-0005-0000-0000-00001E000000}"/>
    <cellStyle name="Normal 2 4 2" xfId="27" xr:uid="{00000000-0005-0000-0000-00001F000000}"/>
    <cellStyle name="Normal 3" xfId="28" xr:uid="{00000000-0005-0000-0000-000020000000}"/>
    <cellStyle name="Normal 3 2" xfId="29" xr:uid="{00000000-0005-0000-0000-000021000000}"/>
    <cellStyle name="Normal 4" xfId="30" xr:uid="{00000000-0005-0000-0000-000022000000}"/>
    <cellStyle name="Normal 4 2" xfId="31" xr:uid="{00000000-0005-0000-0000-000023000000}"/>
    <cellStyle name="Normal 5" xfId="32" xr:uid="{00000000-0005-0000-0000-000024000000}"/>
    <cellStyle name="Normal 6" xfId="33" xr:uid="{00000000-0005-0000-0000-000025000000}"/>
    <cellStyle name="Normal 7" xfId="34" xr:uid="{00000000-0005-0000-0000-000026000000}"/>
    <cellStyle name="Normal 7 2" xfId="35" xr:uid="{00000000-0005-0000-0000-000027000000}"/>
    <cellStyle name="Normal 8" xfId="36" xr:uid="{00000000-0005-0000-0000-000028000000}"/>
    <cellStyle name="Normal 9" xfId="37" xr:uid="{00000000-0005-0000-0000-000029000000}"/>
    <cellStyle name="Percent 2" xfId="38" xr:uid="{00000000-0005-0000-0000-00002A000000}"/>
    <cellStyle name="Porcentual 2" xfId="39" xr:uid="{00000000-0005-0000-0000-00002B000000}"/>
    <cellStyle name="Porcentual 2 2" xfId="40" xr:uid="{00000000-0005-0000-0000-00002C000000}"/>
    <cellStyle name="Porcentual 2 3" xfId="41" xr:uid="{00000000-0005-0000-0000-00002D000000}"/>
    <cellStyle name="Porcentual 2 3 2" xfId="42" xr:uid="{00000000-0005-0000-0000-00002E000000}"/>
    <cellStyle name="Porcentual 3" xfId="43" xr:uid="{00000000-0005-0000-0000-00002F000000}"/>
    <cellStyle name="Porcentual 4" xfId="44" xr:uid="{00000000-0005-0000-0000-000030000000}"/>
    <cellStyle name="Porcentual 5" xfId="45" xr:uid="{00000000-0005-0000-0000-000031000000}"/>
    <cellStyle name="Porcentual 5 2" xfId="46" xr:uid="{00000000-0005-0000-0000-000032000000}"/>
  </cellStyles>
  <dxfs count="18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C0C0C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C0C0C0"/>
      </font>
    </dxf>
    <dxf>
      <font>
        <color rgb="FFFFFFFF"/>
      </font>
    </dxf>
    <dxf>
      <font>
        <color rgb="FFFFFFFF"/>
      </font>
    </dxf>
    <dxf>
      <font>
        <color rgb="FFC0C0C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B6B6B6"/>
      <rgbColor rgb="FF95B3D7"/>
      <rgbColor rgb="FFC0504D"/>
      <rgbColor rgb="FFF2F2F2"/>
      <rgbColor rgb="FFCCFFFF"/>
      <rgbColor rgb="FF660066"/>
      <rgbColor rgb="FFFF8080"/>
      <rgbColor rgb="FF0070C0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8EB4E3"/>
      <rgbColor rgb="FFBFBFBF"/>
      <rgbColor rgb="FFCCC1DA"/>
      <rgbColor rgb="FFF2DCDB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2060"/>
      <rgbColor rgb="FF339966"/>
      <rgbColor rgb="FF003300"/>
      <rgbColor rgb="FF333300"/>
      <rgbColor rgb="FF993300"/>
      <rgbColor rgb="FF993366"/>
      <rgbColor rgb="FF333399"/>
      <rgbColor rgb="FF25406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oe.es/eli/es/l/1999/07/16/27/c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R54"/>
  <sheetViews>
    <sheetView tabSelected="1" zoomScale="90" zoomScaleNormal="90" workbookViewId="0">
      <selection activeCell="F32" sqref="F32"/>
    </sheetView>
  </sheetViews>
  <sheetFormatPr baseColWidth="10" defaultColWidth="11.44140625" defaultRowHeight="14.4"/>
  <cols>
    <col min="1" max="1" width="43.109375" style="41" customWidth="1"/>
    <col min="2" max="13" width="11.44140625" style="41"/>
    <col min="14" max="14" width="11.5546875" style="41" hidden="1" customWidth="1"/>
    <col min="15" max="17" width="11.44140625" style="41"/>
    <col min="18" max="18" width="13" style="41" customWidth="1"/>
    <col min="19" max="16384" width="11.44140625" style="41"/>
  </cols>
  <sheetData>
    <row r="1" spans="1:15" ht="15" customHeight="1">
      <c r="C1" s="42"/>
      <c r="D1" s="102" t="s">
        <v>0</v>
      </c>
      <c r="E1" s="102"/>
      <c r="F1" s="102"/>
      <c r="G1" s="102"/>
      <c r="H1" s="102"/>
      <c r="I1" s="102"/>
    </row>
    <row r="2" spans="1:15">
      <c r="C2" s="43"/>
      <c r="D2" s="102"/>
      <c r="E2" s="102"/>
      <c r="F2" s="102"/>
      <c r="G2" s="102"/>
      <c r="H2" s="102"/>
      <c r="I2" s="102"/>
    </row>
    <row r="3" spans="1:15" ht="15" thickBot="1">
      <c r="C3" s="44"/>
      <c r="D3" s="102"/>
      <c r="E3" s="102"/>
      <c r="F3" s="102"/>
      <c r="G3" s="102"/>
      <c r="H3" s="102"/>
      <c r="I3" s="102"/>
    </row>
    <row r="4" spans="1:15" ht="18.600000000000001" thickBot="1">
      <c r="C4" s="103" t="s">
        <v>116</v>
      </c>
      <c r="D4" s="104"/>
      <c r="E4" s="104"/>
      <c r="F4" s="104"/>
      <c r="G4" s="104"/>
      <c r="H4" s="104"/>
      <c r="I4" s="105"/>
    </row>
    <row r="5" spans="1:15" ht="20.399999999999999" thickBot="1">
      <c r="A5" s="45" t="s">
        <v>1</v>
      </c>
    </row>
    <row r="6" spans="1:15" ht="19.8">
      <c r="A6" s="46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5">
      <c r="A7" s="49"/>
      <c r="B7" s="77" t="s">
        <v>118</v>
      </c>
      <c r="C7" s="77" t="s">
        <v>119</v>
      </c>
      <c r="D7" s="77" t="s">
        <v>120</v>
      </c>
      <c r="E7" s="77" t="s">
        <v>121</v>
      </c>
      <c r="F7" s="77" t="s">
        <v>122</v>
      </c>
      <c r="G7" s="77" t="s">
        <v>123</v>
      </c>
      <c r="H7" s="77" t="s">
        <v>124</v>
      </c>
      <c r="I7" s="77" t="s">
        <v>125</v>
      </c>
      <c r="J7" s="77" t="s">
        <v>126</v>
      </c>
      <c r="K7" s="77" t="s">
        <v>127</v>
      </c>
      <c r="L7" s="77" t="s">
        <v>128</v>
      </c>
      <c r="M7" s="77" t="s">
        <v>129</v>
      </c>
      <c r="O7" s="51"/>
    </row>
    <row r="8" spans="1:15">
      <c r="A8" s="52" t="s">
        <v>3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53">
        <f>SUM(B8:M8)</f>
        <v>0</v>
      </c>
    </row>
    <row r="9" spans="1:15">
      <c r="A9" s="54" t="s">
        <v>4</v>
      </c>
      <c r="B9" s="55">
        <f>+B10+B11</f>
        <v>0</v>
      </c>
      <c r="C9" s="55">
        <f t="shared" ref="C9:M9" si="0">+C10+C11</f>
        <v>0</v>
      </c>
      <c r="D9" s="55">
        <f t="shared" si="0"/>
        <v>0</v>
      </c>
      <c r="E9" s="55">
        <f t="shared" si="0"/>
        <v>0</v>
      </c>
      <c r="F9" s="55">
        <f t="shared" si="0"/>
        <v>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t="shared" si="0"/>
        <v>0</v>
      </c>
      <c r="L9" s="55">
        <f t="shared" si="0"/>
        <v>0</v>
      </c>
      <c r="M9" s="55">
        <f t="shared" si="0"/>
        <v>0</v>
      </c>
      <c r="N9" s="53">
        <f>SUM(B9:M9)</f>
        <v>0</v>
      </c>
    </row>
    <row r="10" spans="1:15">
      <c r="A10" s="56" t="s">
        <v>5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</row>
    <row r="11" spans="1:15">
      <c r="A11" s="56" t="s">
        <v>6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</row>
    <row r="12" spans="1:15">
      <c r="A12" s="54" t="s">
        <v>7</v>
      </c>
      <c r="B12" s="55">
        <f>B13+B14+B15</f>
        <v>0</v>
      </c>
      <c r="C12" s="55">
        <f t="shared" ref="C12:M12" si="1">C13+C14+C15</f>
        <v>0</v>
      </c>
      <c r="D12" s="55">
        <f t="shared" si="1"/>
        <v>0</v>
      </c>
      <c r="E12" s="55">
        <f t="shared" si="1"/>
        <v>0</v>
      </c>
      <c r="F12" s="55">
        <f t="shared" si="1"/>
        <v>0</v>
      </c>
      <c r="G12" s="55">
        <f t="shared" si="1"/>
        <v>0</v>
      </c>
      <c r="H12" s="55">
        <f t="shared" si="1"/>
        <v>0</v>
      </c>
      <c r="I12" s="55">
        <f t="shared" si="1"/>
        <v>0</v>
      </c>
      <c r="J12" s="55">
        <f t="shared" si="1"/>
        <v>0</v>
      </c>
      <c r="K12" s="55">
        <f t="shared" si="1"/>
        <v>0</v>
      </c>
      <c r="L12" s="55">
        <f t="shared" si="1"/>
        <v>0</v>
      </c>
      <c r="M12" s="55">
        <f t="shared" si="1"/>
        <v>0</v>
      </c>
    </row>
    <row r="13" spans="1:15">
      <c r="A13" s="57" t="s">
        <v>8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</row>
    <row r="14" spans="1:15">
      <c r="A14" s="57" t="s">
        <v>9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</row>
    <row r="15" spans="1:15">
      <c r="A15" s="57" t="s">
        <v>10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</row>
    <row r="16" spans="1:15">
      <c r="A16" s="58" t="s">
        <v>11</v>
      </c>
      <c r="B16" s="59">
        <f t="shared" ref="B16:M16" si="2">+B12*0.21</f>
        <v>0</v>
      </c>
      <c r="C16" s="59">
        <f t="shared" si="2"/>
        <v>0</v>
      </c>
      <c r="D16" s="59">
        <f t="shared" si="2"/>
        <v>0</v>
      </c>
      <c r="E16" s="59">
        <f t="shared" si="2"/>
        <v>0</v>
      </c>
      <c r="F16" s="59">
        <f t="shared" si="2"/>
        <v>0</v>
      </c>
      <c r="G16" s="59">
        <f t="shared" si="2"/>
        <v>0</v>
      </c>
      <c r="H16" s="59">
        <f t="shared" si="2"/>
        <v>0</v>
      </c>
      <c r="I16" s="59">
        <f t="shared" si="2"/>
        <v>0</v>
      </c>
      <c r="J16" s="59">
        <f t="shared" si="2"/>
        <v>0</v>
      </c>
      <c r="K16" s="59">
        <f t="shared" si="2"/>
        <v>0</v>
      </c>
      <c r="L16" s="59">
        <f t="shared" si="2"/>
        <v>0</v>
      </c>
      <c r="M16" s="59">
        <f t="shared" si="2"/>
        <v>0</v>
      </c>
    </row>
    <row r="17" spans="1:18">
      <c r="A17" s="5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8">
      <c r="A18" s="60" t="s">
        <v>12</v>
      </c>
      <c r="B18" s="61">
        <f t="shared" ref="B18:M18" si="3">+B8+B9+B12+B16</f>
        <v>0</v>
      </c>
      <c r="C18" s="61">
        <f t="shared" si="3"/>
        <v>0</v>
      </c>
      <c r="D18" s="61">
        <f t="shared" si="3"/>
        <v>0</v>
      </c>
      <c r="E18" s="61">
        <f t="shared" si="3"/>
        <v>0</v>
      </c>
      <c r="F18" s="61">
        <f t="shared" si="3"/>
        <v>0</v>
      </c>
      <c r="G18" s="61">
        <f t="shared" si="3"/>
        <v>0</v>
      </c>
      <c r="H18" s="61">
        <f t="shared" si="3"/>
        <v>0</v>
      </c>
      <c r="I18" s="61">
        <f t="shared" si="3"/>
        <v>0</v>
      </c>
      <c r="J18" s="61">
        <f t="shared" si="3"/>
        <v>0</v>
      </c>
      <c r="K18" s="61">
        <f t="shared" si="3"/>
        <v>0</v>
      </c>
      <c r="L18" s="61">
        <f t="shared" si="3"/>
        <v>0</v>
      </c>
      <c r="M18" s="62">
        <f t="shared" si="3"/>
        <v>0</v>
      </c>
      <c r="P18" s="53"/>
      <c r="R18" s="63"/>
    </row>
    <row r="20" spans="1:18" ht="19.8">
      <c r="A20" s="46" t="s">
        <v>13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</row>
    <row r="21" spans="1:18" ht="14.4" customHeight="1">
      <c r="A21" s="64"/>
      <c r="B21" s="50" t="str">
        <f>B7</f>
        <v>mes #1</v>
      </c>
      <c r="C21" s="50" t="str">
        <f t="shared" ref="C21:N21" si="4">C7</f>
        <v>mes #2</v>
      </c>
      <c r="D21" s="50" t="str">
        <f t="shared" si="4"/>
        <v>mes #3</v>
      </c>
      <c r="E21" s="50" t="str">
        <f t="shared" si="4"/>
        <v>mes #4</v>
      </c>
      <c r="F21" s="50" t="str">
        <f t="shared" si="4"/>
        <v>mes #5</v>
      </c>
      <c r="G21" s="50" t="str">
        <f t="shared" si="4"/>
        <v>mes #6</v>
      </c>
      <c r="H21" s="50" t="str">
        <f t="shared" si="4"/>
        <v>mes #7</v>
      </c>
      <c r="I21" s="50" t="str">
        <f t="shared" si="4"/>
        <v>mes #8</v>
      </c>
      <c r="J21" s="50" t="str">
        <f t="shared" si="4"/>
        <v>mes #9</v>
      </c>
      <c r="K21" s="50" t="str">
        <f t="shared" si="4"/>
        <v>mes #10</v>
      </c>
      <c r="L21" s="50" t="str">
        <f t="shared" si="4"/>
        <v>mes #11</v>
      </c>
      <c r="M21" s="50" t="str">
        <f t="shared" si="4"/>
        <v>mes #12</v>
      </c>
      <c r="N21" s="50">
        <f t="shared" si="4"/>
        <v>0</v>
      </c>
    </row>
    <row r="22" spans="1:18">
      <c r="A22" s="52" t="s">
        <v>14</v>
      </c>
      <c r="B22" s="75">
        <v>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18">
      <c r="A23" s="54" t="s">
        <v>15</v>
      </c>
      <c r="B23" s="55">
        <f>B24+B25</f>
        <v>0</v>
      </c>
      <c r="C23" s="55">
        <f t="shared" ref="C23:M23" si="5">+C24+C25</f>
        <v>0</v>
      </c>
      <c r="D23" s="55">
        <f t="shared" si="5"/>
        <v>0</v>
      </c>
      <c r="E23" s="55">
        <f t="shared" si="5"/>
        <v>0</v>
      </c>
      <c r="F23" s="55">
        <f t="shared" si="5"/>
        <v>0</v>
      </c>
      <c r="G23" s="55">
        <f t="shared" si="5"/>
        <v>0</v>
      </c>
      <c r="H23" s="55">
        <f t="shared" si="5"/>
        <v>0</v>
      </c>
      <c r="I23" s="55">
        <f t="shared" si="5"/>
        <v>0</v>
      </c>
      <c r="J23" s="55">
        <f t="shared" si="5"/>
        <v>0</v>
      </c>
      <c r="K23" s="55">
        <f t="shared" si="5"/>
        <v>0</v>
      </c>
      <c r="L23" s="55">
        <f t="shared" si="5"/>
        <v>0</v>
      </c>
      <c r="M23" s="55">
        <f t="shared" si="5"/>
        <v>0</v>
      </c>
    </row>
    <row r="24" spans="1:18">
      <c r="A24" s="56" t="s">
        <v>16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</row>
    <row r="25" spans="1:18">
      <c r="A25" s="56" t="s">
        <v>17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</row>
    <row r="26" spans="1:18">
      <c r="A26" s="54" t="s">
        <v>18</v>
      </c>
      <c r="B26" s="55">
        <f t="shared" ref="B26:M26" si="6">+B27+B28</f>
        <v>0</v>
      </c>
      <c r="C26" s="55">
        <f t="shared" si="6"/>
        <v>0</v>
      </c>
      <c r="D26" s="55">
        <f t="shared" si="6"/>
        <v>0</v>
      </c>
      <c r="E26" s="55">
        <f t="shared" si="6"/>
        <v>0</v>
      </c>
      <c r="F26" s="55">
        <f t="shared" si="6"/>
        <v>0</v>
      </c>
      <c r="G26" s="55">
        <f t="shared" si="6"/>
        <v>0</v>
      </c>
      <c r="H26" s="55">
        <f t="shared" si="6"/>
        <v>0</v>
      </c>
      <c r="I26" s="55">
        <f t="shared" si="6"/>
        <v>0</v>
      </c>
      <c r="J26" s="55">
        <f t="shared" si="6"/>
        <v>0</v>
      </c>
      <c r="K26" s="55">
        <f t="shared" si="6"/>
        <v>0</v>
      </c>
      <c r="L26" s="55">
        <f t="shared" si="6"/>
        <v>0</v>
      </c>
      <c r="M26" s="55">
        <f t="shared" si="6"/>
        <v>0</v>
      </c>
    </row>
    <row r="27" spans="1:18">
      <c r="A27" s="56" t="s">
        <v>19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</row>
    <row r="28" spans="1:18">
      <c r="A28" s="56" t="s">
        <v>20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</row>
    <row r="29" spans="1:18">
      <c r="A29" s="54" t="s">
        <v>21</v>
      </c>
      <c r="B29" s="55">
        <f t="shared" ref="B29:M29" si="7">+SUM(B30:B32)</f>
        <v>0</v>
      </c>
      <c r="C29" s="55">
        <f t="shared" si="7"/>
        <v>0</v>
      </c>
      <c r="D29" s="55">
        <f t="shared" si="7"/>
        <v>0</v>
      </c>
      <c r="E29" s="55">
        <f t="shared" si="7"/>
        <v>0</v>
      </c>
      <c r="F29" s="55">
        <f t="shared" si="7"/>
        <v>0</v>
      </c>
      <c r="G29" s="55">
        <f t="shared" si="7"/>
        <v>0</v>
      </c>
      <c r="H29" s="55">
        <f t="shared" si="7"/>
        <v>0</v>
      </c>
      <c r="I29" s="55">
        <f t="shared" si="7"/>
        <v>0</v>
      </c>
      <c r="J29" s="55">
        <f t="shared" si="7"/>
        <v>0</v>
      </c>
      <c r="K29" s="55">
        <f t="shared" si="7"/>
        <v>0</v>
      </c>
      <c r="L29" s="55">
        <f t="shared" si="7"/>
        <v>0</v>
      </c>
      <c r="M29" s="55">
        <f t="shared" si="7"/>
        <v>0</v>
      </c>
      <c r="P29" s="53"/>
    </row>
    <row r="30" spans="1:18">
      <c r="A30" s="57" t="s">
        <v>22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</row>
    <row r="31" spans="1:18">
      <c r="A31" s="57" t="s">
        <v>23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</row>
    <row r="32" spans="1:18">
      <c r="A32" s="57" t="s">
        <v>24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</row>
    <row r="33" spans="1:16">
      <c r="A33" s="54" t="s">
        <v>25</v>
      </c>
      <c r="B33" s="55">
        <f>B34+B35+B36+B37+B38+B39</f>
        <v>0</v>
      </c>
      <c r="C33" s="55">
        <f>C34+C35+C36+C37+C38+C39</f>
        <v>0</v>
      </c>
      <c r="D33" s="55">
        <f t="shared" ref="D33:M33" si="8">D34+D35+D36+D37+D38+D39</f>
        <v>0</v>
      </c>
      <c r="E33" s="55">
        <f t="shared" si="8"/>
        <v>0</v>
      </c>
      <c r="F33" s="55">
        <f t="shared" si="8"/>
        <v>0</v>
      </c>
      <c r="G33" s="55">
        <f t="shared" si="8"/>
        <v>0</v>
      </c>
      <c r="H33" s="55">
        <f t="shared" si="8"/>
        <v>0</v>
      </c>
      <c r="I33" s="55">
        <f t="shared" si="8"/>
        <v>0</v>
      </c>
      <c r="J33" s="55">
        <f>J34+J35+J36+J37+J38+J39</f>
        <v>0</v>
      </c>
      <c r="K33" s="55">
        <f t="shared" si="8"/>
        <v>0</v>
      </c>
      <c r="L33" s="55">
        <f t="shared" si="8"/>
        <v>0</v>
      </c>
      <c r="M33" s="55">
        <f t="shared" si="8"/>
        <v>0</v>
      </c>
      <c r="P33" s="53"/>
    </row>
    <row r="34" spans="1:16">
      <c r="A34" s="49" t="s">
        <v>112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P34" s="53"/>
    </row>
    <row r="35" spans="1:16">
      <c r="A35" s="49" t="s">
        <v>26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</row>
    <row r="36" spans="1:16">
      <c r="A36" s="49" t="s">
        <v>27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</row>
    <row r="37" spans="1:16">
      <c r="A37" s="49" t="s">
        <v>28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</row>
    <row r="38" spans="1:16">
      <c r="A38" s="49" t="s">
        <v>29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</row>
    <row r="39" spans="1:16">
      <c r="A39" s="49" t="s">
        <v>30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</row>
    <row r="40" spans="1:16">
      <c r="A40" s="66" t="s">
        <v>31</v>
      </c>
      <c r="B40" s="55">
        <f t="shared" ref="B40:M40" si="9">B41+B42+B43+B44</f>
        <v>0</v>
      </c>
      <c r="C40" s="55">
        <f t="shared" si="9"/>
        <v>0</v>
      </c>
      <c r="D40" s="55">
        <f t="shared" si="9"/>
        <v>0</v>
      </c>
      <c r="E40" s="55">
        <f t="shared" si="9"/>
        <v>0</v>
      </c>
      <c r="F40" s="55">
        <f t="shared" si="9"/>
        <v>0</v>
      </c>
      <c r="G40" s="55">
        <f t="shared" si="9"/>
        <v>0</v>
      </c>
      <c r="H40" s="55">
        <f t="shared" si="9"/>
        <v>0</v>
      </c>
      <c r="I40" s="55">
        <f t="shared" si="9"/>
        <v>0</v>
      </c>
      <c r="J40" s="55">
        <f t="shared" si="9"/>
        <v>0</v>
      </c>
      <c r="K40" s="55">
        <f t="shared" si="9"/>
        <v>0</v>
      </c>
      <c r="L40" s="55">
        <f t="shared" si="9"/>
        <v>0</v>
      </c>
      <c r="M40" s="55">
        <f t="shared" si="9"/>
        <v>0</v>
      </c>
      <c r="P40" s="53"/>
    </row>
    <row r="41" spans="1:16">
      <c r="A41" s="56" t="s">
        <v>132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</row>
    <row r="42" spans="1:16">
      <c r="A42" s="56" t="s">
        <v>131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</row>
    <row r="43" spans="1:16">
      <c r="A43" s="56" t="s">
        <v>113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</row>
    <row r="44" spans="1:16">
      <c r="A44" s="69" t="s">
        <v>130</v>
      </c>
      <c r="B44" s="70">
        <f t="shared" ref="B44:M44" si="10">B42*0.4</f>
        <v>0</v>
      </c>
      <c r="C44" s="70">
        <f t="shared" si="10"/>
        <v>0</v>
      </c>
      <c r="D44" s="70">
        <f t="shared" si="10"/>
        <v>0</v>
      </c>
      <c r="E44" s="70">
        <f t="shared" si="10"/>
        <v>0</v>
      </c>
      <c r="F44" s="70">
        <f t="shared" si="10"/>
        <v>0</v>
      </c>
      <c r="G44" s="70">
        <f t="shared" si="10"/>
        <v>0</v>
      </c>
      <c r="H44" s="70">
        <f t="shared" si="10"/>
        <v>0</v>
      </c>
      <c r="I44" s="70">
        <f t="shared" si="10"/>
        <v>0</v>
      </c>
      <c r="J44" s="70">
        <f t="shared" si="10"/>
        <v>0</v>
      </c>
      <c r="K44" s="70">
        <f t="shared" si="10"/>
        <v>0</v>
      </c>
      <c r="L44" s="70">
        <f t="shared" si="10"/>
        <v>0</v>
      </c>
      <c r="M44" s="70">
        <f t="shared" si="10"/>
        <v>0</v>
      </c>
    </row>
    <row r="45" spans="1:16">
      <c r="A45" s="56" t="s">
        <v>32</v>
      </c>
      <c r="B45" s="75">
        <v>0</v>
      </c>
      <c r="C45" s="75">
        <v>0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</row>
    <row r="46" spans="1:16">
      <c r="A46" s="67" t="s">
        <v>33</v>
      </c>
      <c r="B46" s="68">
        <f t="shared" ref="B46:M46" si="11">+(B23+B29+B33)*0.21</f>
        <v>0</v>
      </c>
      <c r="C46" s="68">
        <f t="shared" si="11"/>
        <v>0</v>
      </c>
      <c r="D46" s="68">
        <f t="shared" si="11"/>
        <v>0</v>
      </c>
      <c r="E46" s="68">
        <f t="shared" si="11"/>
        <v>0</v>
      </c>
      <c r="F46" s="68">
        <f t="shared" si="11"/>
        <v>0</v>
      </c>
      <c r="G46" s="68">
        <f t="shared" si="11"/>
        <v>0</v>
      </c>
      <c r="H46" s="68">
        <f t="shared" si="11"/>
        <v>0</v>
      </c>
      <c r="I46" s="68">
        <f t="shared" si="11"/>
        <v>0</v>
      </c>
      <c r="J46" s="68">
        <f t="shared" si="11"/>
        <v>0</v>
      </c>
      <c r="K46" s="68">
        <f t="shared" si="11"/>
        <v>0</v>
      </c>
      <c r="L46" s="68">
        <f t="shared" si="11"/>
        <v>0</v>
      </c>
      <c r="M46" s="68">
        <f t="shared" si="11"/>
        <v>0</v>
      </c>
    </row>
    <row r="47" spans="1:16">
      <c r="A47" s="69" t="s">
        <v>34</v>
      </c>
      <c r="B47" s="70">
        <f t="shared" ref="B47:M47" si="12">B16-B46</f>
        <v>0</v>
      </c>
      <c r="C47" s="70">
        <f t="shared" si="12"/>
        <v>0</v>
      </c>
      <c r="D47" s="70">
        <f t="shared" si="12"/>
        <v>0</v>
      </c>
      <c r="E47" s="70">
        <f t="shared" si="12"/>
        <v>0</v>
      </c>
      <c r="F47" s="70">
        <f t="shared" si="12"/>
        <v>0</v>
      </c>
      <c r="G47" s="70">
        <f t="shared" si="12"/>
        <v>0</v>
      </c>
      <c r="H47" s="70">
        <f t="shared" si="12"/>
        <v>0</v>
      </c>
      <c r="I47" s="70">
        <f t="shared" si="12"/>
        <v>0</v>
      </c>
      <c r="J47" s="70">
        <f t="shared" si="12"/>
        <v>0</v>
      </c>
      <c r="K47" s="70">
        <f t="shared" si="12"/>
        <v>0</v>
      </c>
      <c r="L47" s="70">
        <f t="shared" si="12"/>
        <v>0</v>
      </c>
      <c r="M47" s="70">
        <f t="shared" si="12"/>
        <v>0</v>
      </c>
    </row>
    <row r="48" spans="1:16" ht="27.6">
      <c r="A48" s="101" t="s">
        <v>133</v>
      </c>
      <c r="B48" s="70">
        <f>0.075*B41</f>
        <v>0</v>
      </c>
      <c r="C48" s="70">
        <f t="shared" ref="C48:L48" si="13">0.075*C41</f>
        <v>0</v>
      </c>
      <c r="D48" s="70">
        <f t="shared" si="13"/>
        <v>0</v>
      </c>
      <c r="E48" s="70">
        <f t="shared" si="13"/>
        <v>0</v>
      </c>
      <c r="F48" s="70">
        <f t="shared" si="13"/>
        <v>0</v>
      </c>
      <c r="G48" s="70">
        <f t="shared" si="13"/>
        <v>0</v>
      </c>
      <c r="H48" s="70">
        <f t="shared" si="13"/>
        <v>0</v>
      </c>
      <c r="I48" s="70">
        <f t="shared" si="13"/>
        <v>0</v>
      </c>
      <c r="J48" s="70">
        <f t="shared" si="13"/>
        <v>0</v>
      </c>
      <c r="K48" s="70">
        <f t="shared" si="13"/>
        <v>0</v>
      </c>
      <c r="L48" s="70">
        <f t="shared" si="13"/>
        <v>0</v>
      </c>
      <c r="M48" s="70">
        <f>0.075*M41</f>
        <v>0</v>
      </c>
      <c r="N48" s="70">
        <f>0.15*N41</f>
        <v>0</v>
      </c>
    </row>
    <row r="49" spans="1:13" ht="15" thickBot="1">
      <c r="A49" s="5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ht="15" thickBot="1">
      <c r="A50" s="72" t="s">
        <v>35</v>
      </c>
      <c r="B50" s="73">
        <f t="shared" ref="B50:M50" si="14">+B22+B23+B26+B29+B33+B45+B46+B47+B40+B48</f>
        <v>0</v>
      </c>
      <c r="C50" s="73">
        <f t="shared" si="14"/>
        <v>0</v>
      </c>
      <c r="D50" s="73">
        <f t="shared" si="14"/>
        <v>0</v>
      </c>
      <c r="E50" s="73">
        <f t="shared" si="14"/>
        <v>0</v>
      </c>
      <c r="F50" s="73">
        <f t="shared" si="14"/>
        <v>0</v>
      </c>
      <c r="G50" s="73">
        <f t="shared" si="14"/>
        <v>0</v>
      </c>
      <c r="H50" s="73">
        <f t="shared" si="14"/>
        <v>0</v>
      </c>
      <c r="I50" s="73">
        <f t="shared" si="14"/>
        <v>0</v>
      </c>
      <c r="J50" s="73">
        <f t="shared" si="14"/>
        <v>0</v>
      </c>
      <c r="K50" s="73">
        <f t="shared" si="14"/>
        <v>0</v>
      </c>
      <c r="L50" s="73">
        <f t="shared" si="14"/>
        <v>0</v>
      </c>
      <c r="M50" s="73">
        <f t="shared" si="14"/>
        <v>0</v>
      </c>
    </row>
    <row r="51" spans="1:13" ht="15" thickBot="1"/>
    <row r="52" spans="1:13" ht="15" thickBot="1">
      <c r="A52" s="60" t="s">
        <v>36</v>
      </c>
      <c r="B52" s="73">
        <f t="shared" ref="B52:M52" si="15">+B18-B50</f>
        <v>0</v>
      </c>
      <c r="C52" s="73">
        <f t="shared" si="15"/>
        <v>0</v>
      </c>
      <c r="D52" s="73">
        <f t="shared" si="15"/>
        <v>0</v>
      </c>
      <c r="E52" s="73">
        <f t="shared" si="15"/>
        <v>0</v>
      </c>
      <c r="F52" s="73">
        <f t="shared" si="15"/>
        <v>0</v>
      </c>
      <c r="G52" s="73">
        <f t="shared" si="15"/>
        <v>0</v>
      </c>
      <c r="H52" s="73">
        <f t="shared" si="15"/>
        <v>0</v>
      </c>
      <c r="I52" s="73">
        <f t="shared" si="15"/>
        <v>0</v>
      </c>
      <c r="J52" s="73">
        <f t="shared" si="15"/>
        <v>0</v>
      </c>
      <c r="K52" s="73">
        <f t="shared" si="15"/>
        <v>0</v>
      </c>
      <c r="L52" s="73">
        <f t="shared" si="15"/>
        <v>0</v>
      </c>
      <c r="M52" s="74">
        <f t="shared" si="15"/>
        <v>0</v>
      </c>
    </row>
    <row r="53" spans="1:13" ht="15" thickBot="1"/>
    <row r="54" spans="1:13" ht="15" thickBot="1">
      <c r="A54" s="60" t="s">
        <v>134</v>
      </c>
      <c r="B54" s="73">
        <f>B52</f>
        <v>0</v>
      </c>
      <c r="C54" s="73">
        <f>C52+B54</f>
        <v>0</v>
      </c>
      <c r="D54" s="73">
        <f>D52+C54</f>
        <v>0</v>
      </c>
      <c r="E54" s="73">
        <f>E52+D54</f>
        <v>0</v>
      </c>
      <c r="F54" s="73">
        <f>F52+E54</f>
        <v>0</v>
      </c>
      <c r="G54" s="73">
        <f>G52+F54</f>
        <v>0</v>
      </c>
      <c r="H54" s="73">
        <f t="shared" ref="H54:L54" si="16">H52+G54</f>
        <v>0</v>
      </c>
      <c r="I54" s="73">
        <f t="shared" si="16"/>
        <v>0</v>
      </c>
      <c r="J54" s="73">
        <f t="shared" si="16"/>
        <v>0</v>
      </c>
      <c r="K54" s="73">
        <f>K52+J54</f>
        <v>0</v>
      </c>
      <c r="L54" s="73">
        <f t="shared" si="16"/>
        <v>0</v>
      </c>
      <c r="M54" s="74">
        <f>M52+L54</f>
        <v>0</v>
      </c>
    </row>
  </sheetData>
  <sheetProtection algorithmName="SHA-512" hashValue="eP1JqMBoXzsIu0JHfecs5uUnSJ/i4LjNULR3m1fl6AVC33TymClFala08Otr842NZT4RZc4jZtRcVtfIW7S08w==" saltValue="Am8ytWM0zIPx2Q5YkVLrnw==" spinCount="100000" sheet="1" selectLockedCells="1"/>
  <mergeCells count="2">
    <mergeCell ref="D1:I3"/>
    <mergeCell ref="C4:I4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98F7D-6B90-4881-9244-40680F1DFD1A}">
  <sheetPr>
    <tabColor theme="9" tint="0.39997558519241921"/>
    <pageSetUpPr fitToPage="1"/>
  </sheetPr>
  <dimension ref="A1:R54"/>
  <sheetViews>
    <sheetView zoomScale="90" zoomScaleNormal="90" workbookViewId="0">
      <selection activeCell="B7" sqref="B7"/>
    </sheetView>
  </sheetViews>
  <sheetFormatPr baseColWidth="10" defaultColWidth="11.44140625" defaultRowHeight="14.4"/>
  <cols>
    <col min="1" max="1" width="43.109375" style="41" customWidth="1"/>
    <col min="2" max="13" width="11.44140625" style="41"/>
    <col min="14" max="14" width="11.5546875" style="41" hidden="1" customWidth="1"/>
    <col min="15" max="17" width="11.44140625" style="41"/>
    <col min="18" max="18" width="13" style="41" customWidth="1"/>
    <col min="19" max="16384" width="11.44140625" style="41"/>
  </cols>
  <sheetData>
    <row r="1" spans="1:15" ht="15" customHeight="1" thickBot="1">
      <c r="C1" s="42"/>
      <c r="D1" s="102" t="s">
        <v>0</v>
      </c>
      <c r="E1" s="102"/>
      <c r="F1" s="102"/>
      <c r="G1" s="102"/>
      <c r="H1" s="102"/>
      <c r="I1" s="102"/>
    </row>
    <row r="2" spans="1:15" ht="15" thickBot="1">
      <c r="C2" s="43"/>
      <c r="D2" s="102"/>
      <c r="E2" s="102"/>
      <c r="F2" s="102"/>
      <c r="G2" s="102"/>
      <c r="H2" s="102"/>
      <c r="I2" s="102"/>
    </row>
    <row r="3" spans="1:15" ht="15" thickBot="1">
      <c r="C3" s="44"/>
      <c r="D3" s="102"/>
      <c r="E3" s="102"/>
      <c r="F3" s="102"/>
      <c r="G3" s="102"/>
      <c r="H3" s="102"/>
      <c r="I3" s="102"/>
    </row>
    <row r="4" spans="1:15" ht="18.600000000000001" thickBot="1">
      <c r="C4" s="103" t="s">
        <v>116</v>
      </c>
      <c r="D4" s="104"/>
      <c r="E4" s="104"/>
      <c r="F4" s="104"/>
      <c r="G4" s="104"/>
      <c r="H4" s="104"/>
      <c r="I4" s="105"/>
    </row>
    <row r="5" spans="1:15" ht="20.399999999999999" thickBot="1">
      <c r="A5" s="45" t="s">
        <v>1</v>
      </c>
    </row>
    <row r="6" spans="1:15" ht="20.399999999999999" thickBot="1">
      <c r="A6" s="46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5">
      <c r="A7" s="49"/>
      <c r="B7" s="77" t="s">
        <v>118</v>
      </c>
      <c r="C7" s="77" t="s">
        <v>119</v>
      </c>
      <c r="D7" s="77" t="s">
        <v>120</v>
      </c>
      <c r="E7" s="77" t="s">
        <v>121</v>
      </c>
      <c r="F7" s="77" t="s">
        <v>122</v>
      </c>
      <c r="G7" s="77" t="s">
        <v>123</v>
      </c>
      <c r="H7" s="77" t="s">
        <v>124</v>
      </c>
      <c r="I7" s="77" t="s">
        <v>125</v>
      </c>
      <c r="J7" s="77" t="s">
        <v>126</v>
      </c>
      <c r="K7" s="77" t="s">
        <v>127</v>
      </c>
      <c r="L7" s="77" t="s">
        <v>128</v>
      </c>
      <c r="M7" s="77" t="s">
        <v>129</v>
      </c>
      <c r="O7" s="51"/>
    </row>
    <row r="8" spans="1:15">
      <c r="A8" s="52" t="s">
        <v>3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53">
        <f>SUM(B8:M8)</f>
        <v>0</v>
      </c>
    </row>
    <row r="9" spans="1:15">
      <c r="A9" s="54" t="s">
        <v>4</v>
      </c>
      <c r="B9" s="55">
        <f>+B10+B11</f>
        <v>0</v>
      </c>
      <c r="C9" s="55">
        <f t="shared" ref="C9:M9" si="0">+C10+C11</f>
        <v>0</v>
      </c>
      <c r="D9" s="55">
        <f t="shared" si="0"/>
        <v>0</v>
      </c>
      <c r="E9" s="55">
        <f t="shared" si="0"/>
        <v>0</v>
      </c>
      <c r="F9" s="55">
        <f t="shared" si="0"/>
        <v>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t="shared" si="0"/>
        <v>0</v>
      </c>
      <c r="L9" s="55">
        <f t="shared" si="0"/>
        <v>0</v>
      </c>
      <c r="M9" s="55">
        <f t="shared" si="0"/>
        <v>0</v>
      </c>
      <c r="N9" s="53">
        <f>SUM(B9:M9)</f>
        <v>0</v>
      </c>
    </row>
    <row r="10" spans="1:15">
      <c r="A10" s="56" t="s">
        <v>5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</row>
    <row r="11" spans="1:15">
      <c r="A11" s="56" t="s">
        <v>6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</row>
    <row r="12" spans="1:15">
      <c r="A12" s="54" t="s">
        <v>7</v>
      </c>
      <c r="B12" s="55">
        <f>B13+B14+B15</f>
        <v>0</v>
      </c>
      <c r="C12" s="55">
        <f t="shared" ref="C12:M12" si="1">C13+C14+C15</f>
        <v>0</v>
      </c>
      <c r="D12" s="55">
        <f t="shared" si="1"/>
        <v>0</v>
      </c>
      <c r="E12" s="55">
        <f t="shared" si="1"/>
        <v>0</v>
      </c>
      <c r="F12" s="55">
        <f t="shared" si="1"/>
        <v>0</v>
      </c>
      <c r="G12" s="55">
        <f t="shared" si="1"/>
        <v>0</v>
      </c>
      <c r="H12" s="55">
        <f t="shared" si="1"/>
        <v>0</v>
      </c>
      <c r="I12" s="55">
        <f t="shared" si="1"/>
        <v>0</v>
      </c>
      <c r="J12" s="55">
        <f t="shared" si="1"/>
        <v>0</v>
      </c>
      <c r="K12" s="55">
        <f t="shared" si="1"/>
        <v>0</v>
      </c>
      <c r="L12" s="55">
        <f t="shared" si="1"/>
        <v>0</v>
      </c>
      <c r="M12" s="55">
        <f t="shared" si="1"/>
        <v>0</v>
      </c>
    </row>
    <row r="13" spans="1:15">
      <c r="A13" s="57" t="s">
        <v>8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</row>
    <row r="14" spans="1:15">
      <c r="A14" s="57" t="s">
        <v>9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</row>
    <row r="15" spans="1:15">
      <c r="A15" s="57" t="s">
        <v>10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</row>
    <row r="16" spans="1:15">
      <c r="A16" s="58" t="s">
        <v>11</v>
      </c>
      <c r="B16" s="59">
        <f t="shared" ref="B16:M16" si="2">+B12*0.21</f>
        <v>0</v>
      </c>
      <c r="C16" s="59">
        <f t="shared" si="2"/>
        <v>0</v>
      </c>
      <c r="D16" s="59">
        <f t="shared" si="2"/>
        <v>0</v>
      </c>
      <c r="E16" s="59">
        <f t="shared" si="2"/>
        <v>0</v>
      </c>
      <c r="F16" s="59">
        <f t="shared" si="2"/>
        <v>0</v>
      </c>
      <c r="G16" s="59">
        <f t="shared" si="2"/>
        <v>0</v>
      </c>
      <c r="H16" s="59">
        <f t="shared" si="2"/>
        <v>0</v>
      </c>
      <c r="I16" s="59">
        <f t="shared" si="2"/>
        <v>0</v>
      </c>
      <c r="J16" s="59">
        <f t="shared" si="2"/>
        <v>0</v>
      </c>
      <c r="K16" s="59">
        <f t="shared" si="2"/>
        <v>0</v>
      </c>
      <c r="L16" s="59">
        <f t="shared" si="2"/>
        <v>0</v>
      </c>
      <c r="M16" s="59">
        <f t="shared" si="2"/>
        <v>0</v>
      </c>
    </row>
    <row r="17" spans="1:18" ht="15" thickBot="1">
      <c r="A17" s="5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8" ht="15" thickBot="1">
      <c r="A18" s="60" t="s">
        <v>12</v>
      </c>
      <c r="B18" s="61">
        <f t="shared" ref="B18:M18" si="3">+B8+B9+B12+B16</f>
        <v>0</v>
      </c>
      <c r="C18" s="61">
        <f t="shared" si="3"/>
        <v>0</v>
      </c>
      <c r="D18" s="61">
        <f t="shared" si="3"/>
        <v>0</v>
      </c>
      <c r="E18" s="61">
        <f t="shared" si="3"/>
        <v>0</v>
      </c>
      <c r="F18" s="61">
        <f t="shared" si="3"/>
        <v>0</v>
      </c>
      <c r="G18" s="61">
        <f t="shared" si="3"/>
        <v>0</v>
      </c>
      <c r="H18" s="61">
        <f t="shared" si="3"/>
        <v>0</v>
      </c>
      <c r="I18" s="61">
        <f t="shared" si="3"/>
        <v>0</v>
      </c>
      <c r="J18" s="61">
        <f t="shared" si="3"/>
        <v>0</v>
      </c>
      <c r="K18" s="61">
        <f t="shared" si="3"/>
        <v>0</v>
      </c>
      <c r="L18" s="61">
        <f t="shared" si="3"/>
        <v>0</v>
      </c>
      <c r="M18" s="62">
        <f t="shared" si="3"/>
        <v>0</v>
      </c>
      <c r="P18" s="53"/>
      <c r="R18" s="63"/>
    </row>
    <row r="20" spans="1:18" ht="20.399999999999999" thickBot="1">
      <c r="A20" s="46" t="s">
        <v>13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</row>
    <row r="21" spans="1:18" ht="14.4" customHeight="1">
      <c r="A21" s="64"/>
      <c r="B21" s="50" t="str">
        <f>B7</f>
        <v>mes #1</v>
      </c>
      <c r="C21" s="50" t="str">
        <f t="shared" ref="C21:N21" si="4">C7</f>
        <v>mes #2</v>
      </c>
      <c r="D21" s="50" t="str">
        <f t="shared" si="4"/>
        <v>mes #3</v>
      </c>
      <c r="E21" s="50" t="str">
        <f t="shared" si="4"/>
        <v>mes #4</v>
      </c>
      <c r="F21" s="50" t="str">
        <f t="shared" si="4"/>
        <v>mes #5</v>
      </c>
      <c r="G21" s="50" t="str">
        <f t="shared" si="4"/>
        <v>mes #6</v>
      </c>
      <c r="H21" s="50" t="str">
        <f t="shared" si="4"/>
        <v>mes #7</v>
      </c>
      <c r="I21" s="50" t="str">
        <f t="shared" si="4"/>
        <v>mes #8</v>
      </c>
      <c r="J21" s="50" t="str">
        <f t="shared" si="4"/>
        <v>mes #9</v>
      </c>
      <c r="K21" s="50" t="str">
        <f t="shared" si="4"/>
        <v>mes #10</v>
      </c>
      <c r="L21" s="50" t="str">
        <f t="shared" si="4"/>
        <v>mes #11</v>
      </c>
      <c r="M21" s="50" t="str">
        <f t="shared" si="4"/>
        <v>mes #12</v>
      </c>
      <c r="N21" s="50">
        <f t="shared" si="4"/>
        <v>0</v>
      </c>
    </row>
    <row r="22" spans="1:18">
      <c r="A22" s="52" t="s">
        <v>14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18">
      <c r="A23" s="54" t="s">
        <v>15</v>
      </c>
      <c r="B23" s="55">
        <f>B24+B25</f>
        <v>0</v>
      </c>
      <c r="C23" s="55">
        <f t="shared" ref="C23:M23" si="5">+C24+C25</f>
        <v>0</v>
      </c>
      <c r="D23" s="55">
        <f t="shared" si="5"/>
        <v>0</v>
      </c>
      <c r="E23" s="55">
        <f t="shared" si="5"/>
        <v>0</v>
      </c>
      <c r="F23" s="55">
        <f t="shared" si="5"/>
        <v>0</v>
      </c>
      <c r="G23" s="55">
        <f t="shared" si="5"/>
        <v>0</v>
      </c>
      <c r="H23" s="55">
        <f t="shared" si="5"/>
        <v>0</v>
      </c>
      <c r="I23" s="55">
        <f t="shared" si="5"/>
        <v>0</v>
      </c>
      <c r="J23" s="55">
        <f t="shared" si="5"/>
        <v>0</v>
      </c>
      <c r="K23" s="55">
        <f t="shared" si="5"/>
        <v>0</v>
      </c>
      <c r="L23" s="55">
        <f t="shared" si="5"/>
        <v>0</v>
      </c>
      <c r="M23" s="55">
        <f t="shared" si="5"/>
        <v>0</v>
      </c>
    </row>
    <row r="24" spans="1:18">
      <c r="A24" s="56" t="s">
        <v>16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</row>
    <row r="25" spans="1:18">
      <c r="A25" s="56" t="s">
        <v>17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</row>
    <row r="26" spans="1:18">
      <c r="A26" s="54" t="s">
        <v>18</v>
      </c>
      <c r="B26" s="55">
        <f t="shared" ref="B26:M26" si="6">+B27+B28</f>
        <v>0</v>
      </c>
      <c r="C26" s="55">
        <f t="shared" si="6"/>
        <v>0</v>
      </c>
      <c r="D26" s="55">
        <f t="shared" si="6"/>
        <v>0</v>
      </c>
      <c r="E26" s="55">
        <f t="shared" si="6"/>
        <v>0</v>
      </c>
      <c r="F26" s="55">
        <f t="shared" si="6"/>
        <v>0</v>
      </c>
      <c r="G26" s="55">
        <f t="shared" si="6"/>
        <v>0</v>
      </c>
      <c r="H26" s="55">
        <f t="shared" si="6"/>
        <v>0</v>
      </c>
      <c r="I26" s="55">
        <f t="shared" si="6"/>
        <v>0</v>
      </c>
      <c r="J26" s="55">
        <f t="shared" si="6"/>
        <v>0</v>
      </c>
      <c r="K26" s="55">
        <f t="shared" si="6"/>
        <v>0</v>
      </c>
      <c r="L26" s="55">
        <f t="shared" si="6"/>
        <v>0</v>
      </c>
      <c r="M26" s="55">
        <f t="shared" si="6"/>
        <v>0</v>
      </c>
    </row>
    <row r="27" spans="1:18">
      <c r="A27" s="56" t="s">
        <v>19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</row>
    <row r="28" spans="1:18">
      <c r="A28" s="56" t="s">
        <v>20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</row>
    <row r="29" spans="1:18">
      <c r="A29" s="54" t="s">
        <v>21</v>
      </c>
      <c r="B29" s="55">
        <f t="shared" ref="B29:M29" si="7">+SUM(B30:B32)</f>
        <v>0</v>
      </c>
      <c r="C29" s="55">
        <f t="shared" si="7"/>
        <v>0</v>
      </c>
      <c r="D29" s="55">
        <f t="shared" si="7"/>
        <v>0</v>
      </c>
      <c r="E29" s="55">
        <f t="shared" si="7"/>
        <v>0</v>
      </c>
      <c r="F29" s="55">
        <f t="shared" si="7"/>
        <v>0</v>
      </c>
      <c r="G29" s="55">
        <f t="shared" si="7"/>
        <v>0</v>
      </c>
      <c r="H29" s="55">
        <f t="shared" si="7"/>
        <v>0</v>
      </c>
      <c r="I29" s="55">
        <f t="shared" si="7"/>
        <v>0</v>
      </c>
      <c r="J29" s="55">
        <f t="shared" si="7"/>
        <v>0</v>
      </c>
      <c r="K29" s="55">
        <f t="shared" si="7"/>
        <v>0</v>
      </c>
      <c r="L29" s="55">
        <f t="shared" si="7"/>
        <v>0</v>
      </c>
      <c r="M29" s="55">
        <f t="shared" si="7"/>
        <v>0</v>
      </c>
      <c r="P29" s="53"/>
    </row>
    <row r="30" spans="1:18">
      <c r="A30" s="57" t="s">
        <v>22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</row>
    <row r="31" spans="1:18">
      <c r="A31" s="57" t="s">
        <v>23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</row>
    <row r="32" spans="1:18">
      <c r="A32" s="57" t="s">
        <v>24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</row>
    <row r="33" spans="1:16">
      <c r="A33" s="54" t="s">
        <v>25</v>
      </c>
      <c r="B33" s="55">
        <f>B34+B35+B36+B37+B38+B39</f>
        <v>0</v>
      </c>
      <c r="C33" s="55">
        <f>C34+C35+C36+C37+C38+C39</f>
        <v>0</v>
      </c>
      <c r="D33" s="55">
        <f t="shared" ref="D33:M33" si="8">D34+D35+D36+D37+D38+D39</f>
        <v>0</v>
      </c>
      <c r="E33" s="55">
        <f t="shared" si="8"/>
        <v>0</v>
      </c>
      <c r="F33" s="55">
        <f t="shared" si="8"/>
        <v>0</v>
      </c>
      <c r="G33" s="55">
        <f t="shared" si="8"/>
        <v>0</v>
      </c>
      <c r="H33" s="55">
        <f t="shared" si="8"/>
        <v>0</v>
      </c>
      <c r="I33" s="55">
        <f t="shared" si="8"/>
        <v>0</v>
      </c>
      <c r="J33" s="55">
        <f>J34+J35+J36+J37+J38+J39</f>
        <v>0</v>
      </c>
      <c r="K33" s="55">
        <f t="shared" si="8"/>
        <v>0</v>
      </c>
      <c r="L33" s="55">
        <f t="shared" si="8"/>
        <v>0</v>
      </c>
      <c r="M33" s="55">
        <f t="shared" si="8"/>
        <v>0</v>
      </c>
      <c r="P33" s="53"/>
    </row>
    <row r="34" spans="1:16">
      <c r="A34" s="49" t="s">
        <v>112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P34" s="53"/>
    </row>
    <row r="35" spans="1:16">
      <c r="A35" s="49" t="s">
        <v>26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</row>
    <row r="36" spans="1:16">
      <c r="A36" s="49" t="s">
        <v>27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</row>
    <row r="37" spans="1:16">
      <c r="A37" s="49" t="s">
        <v>28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</row>
    <row r="38" spans="1:16">
      <c r="A38" s="49" t="s">
        <v>29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</row>
    <row r="39" spans="1:16">
      <c r="A39" s="49" t="s">
        <v>30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</row>
    <row r="40" spans="1:16">
      <c r="A40" s="66" t="s">
        <v>31</v>
      </c>
      <c r="B40" s="55">
        <f t="shared" ref="B40:M40" si="9">B41+B42+B43+B44</f>
        <v>0</v>
      </c>
      <c r="C40" s="55">
        <f t="shared" si="9"/>
        <v>0</v>
      </c>
      <c r="D40" s="55">
        <f t="shared" si="9"/>
        <v>0</v>
      </c>
      <c r="E40" s="55">
        <f t="shared" si="9"/>
        <v>0</v>
      </c>
      <c r="F40" s="55">
        <f t="shared" si="9"/>
        <v>0</v>
      </c>
      <c r="G40" s="55">
        <f t="shared" si="9"/>
        <v>0</v>
      </c>
      <c r="H40" s="55">
        <f t="shared" si="9"/>
        <v>0</v>
      </c>
      <c r="I40" s="55">
        <f t="shared" si="9"/>
        <v>0</v>
      </c>
      <c r="J40" s="55">
        <f t="shared" si="9"/>
        <v>0</v>
      </c>
      <c r="K40" s="55">
        <f t="shared" si="9"/>
        <v>0</v>
      </c>
      <c r="L40" s="55">
        <f t="shared" si="9"/>
        <v>0</v>
      </c>
      <c r="M40" s="55">
        <f t="shared" si="9"/>
        <v>0</v>
      </c>
      <c r="P40" s="53"/>
    </row>
    <row r="41" spans="1:16">
      <c r="A41" s="56" t="s">
        <v>132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</row>
    <row r="42" spans="1:16">
      <c r="A42" s="56" t="s">
        <v>131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</row>
    <row r="43" spans="1:16">
      <c r="A43" s="56" t="s">
        <v>113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</row>
    <row r="44" spans="1:16">
      <c r="A44" s="69" t="s">
        <v>130</v>
      </c>
      <c r="B44" s="70">
        <f t="shared" ref="B44:M44" si="10">B42*0.4</f>
        <v>0</v>
      </c>
      <c r="C44" s="70">
        <f t="shared" si="10"/>
        <v>0</v>
      </c>
      <c r="D44" s="70">
        <f t="shared" si="10"/>
        <v>0</v>
      </c>
      <c r="E44" s="70">
        <f t="shared" si="10"/>
        <v>0</v>
      </c>
      <c r="F44" s="70">
        <f t="shared" si="10"/>
        <v>0</v>
      </c>
      <c r="G44" s="70">
        <f t="shared" si="10"/>
        <v>0</v>
      </c>
      <c r="H44" s="70">
        <f t="shared" si="10"/>
        <v>0</v>
      </c>
      <c r="I44" s="70">
        <f t="shared" si="10"/>
        <v>0</v>
      </c>
      <c r="J44" s="70">
        <f t="shared" si="10"/>
        <v>0</v>
      </c>
      <c r="K44" s="70">
        <f t="shared" si="10"/>
        <v>0</v>
      </c>
      <c r="L44" s="70">
        <f t="shared" si="10"/>
        <v>0</v>
      </c>
      <c r="M44" s="70">
        <f t="shared" si="10"/>
        <v>0</v>
      </c>
    </row>
    <row r="45" spans="1:16">
      <c r="A45" s="56" t="s">
        <v>32</v>
      </c>
      <c r="B45" s="75">
        <v>0</v>
      </c>
      <c r="C45" s="75">
        <v>0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</row>
    <row r="46" spans="1:16">
      <c r="A46" s="67" t="s">
        <v>33</v>
      </c>
      <c r="B46" s="68">
        <f t="shared" ref="B46:M46" si="11">+(B23+B29+B33)*0.21</f>
        <v>0</v>
      </c>
      <c r="C46" s="68">
        <f t="shared" si="11"/>
        <v>0</v>
      </c>
      <c r="D46" s="68">
        <f t="shared" si="11"/>
        <v>0</v>
      </c>
      <c r="E46" s="68">
        <f t="shared" si="11"/>
        <v>0</v>
      </c>
      <c r="F46" s="68">
        <f t="shared" si="11"/>
        <v>0</v>
      </c>
      <c r="G46" s="68">
        <f t="shared" si="11"/>
        <v>0</v>
      </c>
      <c r="H46" s="68">
        <f t="shared" si="11"/>
        <v>0</v>
      </c>
      <c r="I46" s="68">
        <f t="shared" si="11"/>
        <v>0</v>
      </c>
      <c r="J46" s="68">
        <f t="shared" si="11"/>
        <v>0</v>
      </c>
      <c r="K46" s="68">
        <f t="shared" si="11"/>
        <v>0</v>
      </c>
      <c r="L46" s="68">
        <f t="shared" si="11"/>
        <v>0</v>
      </c>
      <c r="M46" s="68">
        <f t="shared" si="11"/>
        <v>0</v>
      </c>
    </row>
    <row r="47" spans="1:16">
      <c r="A47" s="69" t="s">
        <v>34</v>
      </c>
      <c r="B47" s="70">
        <f t="shared" ref="B47:M47" si="12">B16-B46</f>
        <v>0</v>
      </c>
      <c r="C47" s="70">
        <f t="shared" si="12"/>
        <v>0</v>
      </c>
      <c r="D47" s="70">
        <f t="shared" si="12"/>
        <v>0</v>
      </c>
      <c r="E47" s="70">
        <f t="shared" si="12"/>
        <v>0</v>
      </c>
      <c r="F47" s="70">
        <f t="shared" si="12"/>
        <v>0</v>
      </c>
      <c r="G47" s="70">
        <f t="shared" si="12"/>
        <v>0</v>
      </c>
      <c r="H47" s="70">
        <f t="shared" si="12"/>
        <v>0</v>
      </c>
      <c r="I47" s="70">
        <f t="shared" si="12"/>
        <v>0</v>
      </c>
      <c r="J47" s="70">
        <f t="shared" si="12"/>
        <v>0</v>
      </c>
      <c r="K47" s="70">
        <f t="shared" si="12"/>
        <v>0</v>
      </c>
      <c r="L47" s="70">
        <f t="shared" si="12"/>
        <v>0</v>
      </c>
      <c r="M47" s="70">
        <f t="shared" si="12"/>
        <v>0</v>
      </c>
    </row>
    <row r="48" spans="1:16" ht="27.6">
      <c r="A48" s="101" t="s">
        <v>133</v>
      </c>
      <c r="B48" s="70">
        <f>0.075*B41</f>
        <v>0</v>
      </c>
      <c r="C48" s="70">
        <f t="shared" ref="C48:L48" si="13">0.075*C41</f>
        <v>0</v>
      </c>
      <c r="D48" s="70">
        <f t="shared" si="13"/>
        <v>0</v>
      </c>
      <c r="E48" s="70">
        <f t="shared" si="13"/>
        <v>0</v>
      </c>
      <c r="F48" s="70">
        <f t="shared" si="13"/>
        <v>0</v>
      </c>
      <c r="G48" s="70">
        <f t="shared" si="13"/>
        <v>0</v>
      </c>
      <c r="H48" s="70">
        <f t="shared" si="13"/>
        <v>0</v>
      </c>
      <c r="I48" s="70">
        <f t="shared" si="13"/>
        <v>0</v>
      </c>
      <c r="J48" s="70">
        <f t="shared" si="13"/>
        <v>0</v>
      </c>
      <c r="K48" s="70">
        <f t="shared" si="13"/>
        <v>0</v>
      </c>
      <c r="L48" s="70">
        <f t="shared" si="13"/>
        <v>0</v>
      </c>
      <c r="M48" s="70">
        <f>0.075*M41</f>
        <v>0</v>
      </c>
      <c r="N48" s="70">
        <f>0.15*N41</f>
        <v>0</v>
      </c>
    </row>
    <row r="49" spans="1:13" ht="15" thickBot="1">
      <c r="A49" s="5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ht="15" thickBot="1">
      <c r="A50" s="72" t="s">
        <v>35</v>
      </c>
      <c r="B50" s="73">
        <f t="shared" ref="B50:M50" si="14">+B22+B23+B26+B29+B33+B45+B46+B47+B40+B48</f>
        <v>0</v>
      </c>
      <c r="C50" s="73">
        <f t="shared" si="14"/>
        <v>0</v>
      </c>
      <c r="D50" s="73">
        <f t="shared" si="14"/>
        <v>0</v>
      </c>
      <c r="E50" s="73">
        <f t="shared" si="14"/>
        <v>0</v>
      </c>
      <c r="F50" s="73">
        <f t="shared" si="14"/>
        <v>0</v>
      </c>
      <c r="G50" s="73">
        <f t="shared" si="14"/>
        <v>0</v>
      </c>
      <c r="H50" s="73">
        <f t="shared" si="14"/>
        <v>0</v>
      </c>
      <c r="I50" s="73">
        <f t="shared" si="14"/>
        <v>0</v>
      </c>
      <c r="J50" s="73">
        <f t="shared" si="14"/>
        <v>0</v>
      </c>
      <c r="K50" s="73">
        <f t="shared" si="14"/>
        <v>0</v>
      </c>
      <c r="L50" s="73">
        <f t="shared" si="14"/>
        <v>0</v>
      </c>
      <c r="M50" s="73">
        <f t="shared" si="14"/>
        <v>0</v>
      </c>
    </row>
    <row r="51" spans="1:13" ht="15" thickBot="1"/>
    <row r="52" spans="1:13" ht="15" thickBot="1">
      <c r="A52" s="60" t="s">
        <v>36</v>
      </c>
      <c r="B52" s="73">
        <f t="shared" ref="B52:M52" si="15">+B18-B50</f>
        <v>0</v>
      </c>
      <c r="C52" s="73">
        <f t="shared" si="15"/>
        <v>0</v>
      </c>
      <c r="D52" s="73">
        <f t="shared" si="15"/>
        <v>0</v>
      </c>
      <c r="E52" s="73">
        <f t="shared" si="15"/>
        <v>0</v>
      </c>
      <c r="F52" s="73">
        <f t="shared" si="15"/>
        <v>0</v>
      </c>
      <c r="G52" s="73">
        <f t="shared" si="15"/>
        <v>0</v>
      </c>
      <c r="H52" s="73">
        <f t="shared" si="15"/>
        <v>0</v>
      </c>
      <c r="I52" s="73">
        <f t="shared" si="15"/>
        <v>0</v>
      </c>
      <c r="J52" s="73">
        <f t="shared" si="15"/>
        <v>0</v>
      </c>
      <c r="K52" s="73">
        <f t="shared" si="15"/>
        <v>0</v>
      </c>
      <c r="L52" s="73">
        <f t="shared" si="15"/>
        <v>0</v>
      </c>
      <c r="M52" s="74">
        <f t="shared" si="15"/>
        <v>0</v>
      </c>
    </row>
    <row r="53" spans="1:13" ht="15" thickBot="1"/>
    <row r="54" spans="1:13" ht="15" thickBot="1">
      <c r="A54" s="60" t="s">
        <v>134</v>
      </c>
      <c r="B54" s="73">
        <f>B52</f>
        <v>0</v>
      </c>
      <c r="C54" s="73">
        <f>C52+B54</f>
        <v>0</v>
      </c>
      <c r="D54" s="73">
        <f>D52+C54</f>
        <v>0</v>
      </c>
      <c r="E54" s="73">
        <f>E52+D54</f>
        <v>0</v>
      </c>
      <c r="F54" s="73">
        <f>F52+E54</f>
        <v>0</v>
      </c>
      <c r="G54" s="73">
        <f>G52+F54</f>
        <v>0</v>
      </c>
      <c r="H54" s="73">
        <f t="shared" ref="H54:L54" si="16">H52+G54</f>
        <v>0</v>
      </c>
      <c r="I54" s="73">
        <f t="shared" si="16"/>
        <v>0</v>
      </c>
      <c r="J54" s="73">
        <f t="shared" si="16"/>
        <v>0</v>
      </c>
      <c r="K54" s="73">
        <f>K52+J54</f>
        <v>0</v>
      </c>
      <c r="L54" s="73">
        <f t="shared" si="16"/>
        <v>0</v>
      </c>
      <c r="M54" s="74">
        <f>M52+L54</f>
        <v>0</v>
      </c>
    </row>
  </sheetData>
  <sheetProtection algorithmName="SHA-512" hashValue="kuu71mcXL7PrhFJLvjiGrkW88uwSomexfhslb8DsKW5pHYr3exfU5uhegxU1T6M1UdLAAhon4xWujOBE5oBmGQ==" saltValue="3nXkK39VhDgG0Fl7t6Tp9w==" spinCount="100000" sheet="1" selectLockedCells="1"/>
  <mergeCells count="2">
    <mergeCell ref="D1:I3"/>
    <mergeCell ref="C4:I4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1239D-9E42-4A16-86FA-2C93FB8756B5}">
  <sheetPr>
    <tabColor theme="9" tint="0.39997558519241921"/>
    <pageSetUpPr fitToPage="1"/>
  </sheetPr>
  <dimension ref="A1:R54"/>
  <sheetViews>
    <sheetView zoomScale="90" zoomScaleNormal="90" workbookViewId="0">
      <selection activeCell="B7" sqref="B7"/>
    </sheetView>
  </sheetViews>
  <sheetFormatPr baseColWidth="10" defaultColWidth="11.44140625" defaultRowHeight="14.4"/>
  <cols>
    <col min="1" max="1" width="43.109375" style="41" customWidth="1"/>
    <col min="2" max="13" width="11.44140625" style="41"/>
    <col min="14" max="14" width="11.5546875" style="41" hidden="1" customWidth="1"/>
    <col min="15" max="17" width="11.44140625" style="41"/>
    <col min="18" max="18" width="13" style="41" customWidth="1"/>
    <col min="19" max="16384" width="11.44140625" style="41"/>
  </cols>
  <sheetData>
    <row r="1" spans="1:15" ht="15" customHeight="1" thickBot="1">
      <c r="C1" s="42"/>
      <c r="D1" s="102" t="s">
        <v>0</v>
      </c>
      <c r="E1" s="102"/>
      <c r="F1" s="102"/>
      <c r="G1" s="102"/>
      <c r="H1" s="102"/>
      <c r="I1" s="102"/>
    </row>
    <row r="2" spans="1:15" ht="15" thickBot="1">
      <c r="C2" s="43"/>
      <c r="D2" s="102"/>
      <c r="E2" s="102"/>
      <c r="F2" s="102"/>
      <c r="G2" s="102"/>
      <c r="H2" s="102"/>
      <c r="I2" s="102"/>
    </row>
    <row r="3" spans="1:15" ht="15" thickBot="1">
      <c r="C3" s="44"/>
      <c r="D3" s="102"/>
      <c r="E3" s="102"/>
      <c r="F3" s="102"/>
      <c r="G3" s="102"/>
      <c r="H3" s="102"/>
      <c r="I3" s="102"/>
    </row>
    <row r="4" spans="1:15" ht="18.600000000000001" thickBot="1">
      <c r="C4" s="103" t="s">
        <v>116</v>
      </c>
      <c r="D4" s="104"/>
      <c r="E4" s="104"/>
      <c r="F4" s="104"/>
      <c r="G4" s="104"/>
      <c r="H4" s="104"/>
      <c r="I4" s="105"/>
    </row>
    <row r="5" spans="1:15" ht="20.399999999999999" thickBot="1">
      <c r="A5" s="45" t="s">
        <v>1</v>
      </c>
    </row>
    <row r="6" spans="1:15" ht="20.399999999999999" thickBot="1">
      <c r="A6" s="46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5">
      <c r="A7" s="49"/>
      <c r="B7" s="77" t="s">
        <v>118</v>
      </c>
      <c r="C7" s="77" t="s">
        <v>119</v>
      </c>
      <c r="D7" s="77" t="s">
        <v>120</v>
      </c>
      <c r="E7" s="77" t="s">
        <v>121</v>
      </c>
      <c r="F7" s="77" t="s">
        <v>122</v>
      </c>
      <c r="G7" s="77" t="s">
        <v>123</v>
      </c>
      <c r="H7" s="77" t="s">
        <v>124</v>
      </c>
      <c r="I7" s="77" t="s">
        <v>125</v>
      </c>
      <c r="J7" s="77" t="s">
        <v>126</v>
      </c>
      <c r="K7" s="77" t="s">
        <v>127</v>
      </c>
      <c r="L7" s="77" t="s">
        <v>128</v>
      </c>
      <c r="M7" s="77" t="s">
        <v>129</v>
      </c>
      <c r="O7" s="51"/>
    </row>
    <row r="8" spans="1:15">
      <c r="A8" s="52" t="s">
        <v>3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53">
        <f>SUM(B8:M8)</f>
        <v>0</v>
      </c>
    </row>
    <row r="9" spans="1:15">
      <c r="A9" s="54" t="s">
        <v>4</v>
      </c>
      <c r="B9" s="55">
        <f>+B10+B11</f>
        <v>0</v>
      </c>
      <c r="C9" s="55">
        <f t="shared" ref="C9:M9" si="0">+C10+C11</f>
        <v>0</v>
      </c>
      <c r="D9" s="55">
        <f t="shared" si="0"/>
        <v>0</v>
      </c>
      <c r="E9" s="55">
        <f t="shared" si="0"/>
        <v>0</v>
      </c>
      <c r="F9" s="55">
        <f t="shared" si="0"/>
        <v>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t="shared" si="0"/>
        <v>0</v>
      </c>
      <c r="L9" s="55">
        <f t="shared" si="0"/>
        <v>0</v>
      </c>
      <c r="M9" s="55">
        <f t="shared" si="0"/>
        <v>0</v>
      </c>
      <c r="N9" s="53">
        <f>SUM(B9:M9)</f>
        <v>0</v>
      </c>
    </row>
    <row r="10" spans="1:15">
      <c r="A10" s="56" t="s">
        <v>5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</row>
    <row r="11" spans="1:15">
      <c r="A11" s="56" t="s">
        <v>6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</row>
    <row r="12" spans="1:15">
      <c r="A12" s="54" t="s">
        <v>7</v>
      </c>
      <c r="B12" s="55">
        <f>B13+B14+B15</f>
        <v>0</v>
      </c>
      <c r="C12" s="55">
        <f t="shared" ref="C12:M12" si="1">C13+C14+C15</f>
        <v>0</v>
      </c>
      <c r="D12" s="55">
        <f t="shared" si="1"/>
        <v>0</v>
      </c>
      <c r="E12" s="55">
        <f t="shared" si="1"/>
        <v>0</v>
      </c>
      <c r="F12" s="55">
        <f t="shared" si="1"/>
        <v>0</v>
      </c>
      <c r="G12" s="55">
        <f t="shared" si="1"/>
        <v>0</v>
      </c>
      <c r="H12" s="55">
        <f t="shared" si="1"/>
        <v>0</v>
      </c>
      <c r="I12" s="55">
        <f t="shared" si="1"/>
        <v>0</v>
      </c>
      <c r="J12" s="55">
        <f t="shared" si="1"/>
        <v>0</v>
      </c>
      <c r="K12" s="55">
        <f t="shared" si="1"/>
        <v>0</v>
      </c>
      <c r="L12" s="55">
        <f t="shared" si="1"/>
        <v>0</v>
      </c>
      <c r="M12" s="55">
        <f t="shared" si="1"/>
        <v>0</v>
      </c>
    </row>
    <row r="13" spans="1:15">
      <c r="A13" s="57" t="s">
        <v>8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</row>
    <row r="14" spans="1:15">
      <c r="A14" s="57" t="s">
        <v>9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</row>
    <row r="15" spans="1:15">
      <c r="A15" s="57" t="s">
        <v>10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</row>
    <row r="16" spans="1:15">
      <c r="A16" s="58" t="s">
        <v>11</v>
      </c>
      <c r="B16" s="59">
        <f t="shared" ref="B16:M16" si="2">+B12*0.21</f>
        <v>0</v>
      </c>
      <c r="C16" s="59">
        <f t="shared" si="2"/>
        <v>0</v>
      </c>
      <c r="D16" s="59">
        <f t="shared" si="2"/>
        <v>0</v>
      </c>
      <c r="E16" s="59">
        <f t="shared" si="2"/>
        <v>0</v>
      </c>
      <c r="F16" s="59">
        <f t="shared" si="2"/>
        <v>0</v>
      </c>
      <c r="G16" s="59">
        <f t="shared" si="2"/>
        <v>0</v>
      </c>
      <c r="H16" s="59">
        <f t="shared" si="2"/>
        <v>0</v>
      </c>
      <c r="I16" s="59">
        <f t="shared" si="2"/>
        <v>0</v>
      </c>
      <c r="J16" s="59">
        <f t="shared" si="2"/>
        <v>0</v>
      </c>
      <c r="K16" s="59">
        <f t="shared" si="2"/>
        <v>0</v>
      </c>
      <c r="L16" s="59">
        <f t="shared" si="2"/>
        <v>0</v>
      </c>
      <c r="M16" s="59">
        <f t="shared" si="2"/>
        <v>0</v>
      </c>
    </row>
    <row r="17" spans="1:18" ht="15" thickBot="1">
      <c r="A17" s="5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8" ht="15" thickBot="1">
      <c r="A18" s="60" t="s">
        <v>12</v>
      </c>
      <c r="B18" s="61">
        <f t="shared" ref="B18:M18" si="3">+B8+B9+B12+B16</f>
        <v>0</v>
      </c>
      <c r="C18" s="61">
        <f t="shared" si="3"/>
        <v>0</v>
      </c>
      <c r="D18" s="61">
        <f t="shared" si="3"/>
        <v>0</v>
      </c>
      <c r="E18" s="61">
        <f t="shared" si="3"/>
        <v>0</v>
      </c>
      <c r="F18" s="61">
        <f t="shared" si="3"/>
        <v>0</v>
      </c>
      <c r="G18" s="61">
        <f t="shared" si="3"/>
        <v>0</v>
      </c>
      <c r="H18" s="61">
        <f t="shared" si="3"/>
        <v>0</v>
      </c>
      <c r="I18" s="61">
        <f t="shared" si="3"/>
        <v>0</v>
      </c>
      <c r="J18" s="61">
        <f t="shared" si="3"/>
        <v>0</v>
      </c>
      <c r="K18" s="61">
        <f t="shared" si="3"/>
        <v>0</v>
      </c>
      <c r="L18" s="61">
        <f t="shared" si="3"/>
        <v>0</v>
      </c>
      <c r="M18" s="62">
        <f t="shared" si="3"/>
        <v>0</v>
      </c>
      <c r="P18" s="53"/>
      <c r="R18" s="63"/>
    </row>
    <row r="20" spans="1:18" ht="20.399999999999999" thickBot="1">
      <c r="A20" s="46" t="s">
        <v>13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</row>
    <row r="21" spans="1:18" ht="14.4" customHeight="1">
      <c r="A21" s="64"/>
      <c r="B21" s="50" t="str">
        <f>B7</f>
        <v>mes #1</v>
      </c>
      <c r="C21" s="50" t="str">
        <f t="shared" ref="C21:N21" si="4">C7</f>
        <v>mes #2</v>
      </c>
      <c r="D21" s="50" t="str">
        <f t="shared" si="4"/>
        <v>mes #3</v>
      </c>
      <c r="E21" s="50" t="str">
        <f t="shared" si="4"/>
        <v>mes #4</v>
      </c>
      <c r="F21" s="50" t="str">
        <f t="shared" si="4"/>
        <v>mes #5</v>
      </c>
      <c r="G21" s="50" t="str">
        <f t="shared" si="4"/>
        <v>mes #6</v>
      </c>
      <c r="H21" s="50" t="str">
        <f t="shared" si="4"/>
        <v>mes #7</v>
      </c>
      <c r="I21" s="50" t="str">
        <f t="shared" si="4"/>
        <v>mes #8</v>
      </c>
      <c r="J21" s="50" t="str">
        <f t="shared" si="4"/>
        <v>mes #9</v>
      </c>
      <c r="K21" s="50" t="str">
        <f t="shared" si="4"/>
        <v>mes #10</v>
      </c>
      <c r="L21" s="50" t="str">
        <f t="shared" si="4"/>
        <v>mes #11</v>
      </c>
      <c r="M21" s="50" t="str">
        <f t="shared" si="4"/>
        <v>mes #12</v>
      </c>
      <c r="N21" s="50">
        <f t="shared" si="4"/>
        <v>0</v>
      </c>
    </row>
    <row r="22" spans="1:18">
      <c r="A22" s="52" t="s">
        <v>14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18">
      <c r="A23" s="54" t="s">
        <v>15</v>
      </c>
      <c r="B23" s="55">
        <f>B24+B25</f>
        <v>0</v>
      </c>
      <c r="C23" s="55">
        <f t="shared" ref="C23:M23" si="5">+C24+C25</f>
        <v>0</v>
      </c>
      <c r="D23" s="55">
        <f t="shared" si="5"/>
        <v>0</v>
      </c>
      <c r="E23" s="55">
        <f t="shared" si="5"/>
        <v>0</v>
      </c>
      <c r="F23" s="55">
        <f t="shared" si="5"/>
        <v>0</v>
      </c>
      <c r="G23" s="55">
        <f t="shared" si="5"/>
        <v>0</v>
      </c>
      <c r="H23" s="55">
        <f t="shared" si="5"/>
        <v>0</v>
      </c>
      <c r="I23" s="55">
        <f t="shared" si="5"/>
        <v>0</v>
      </c>
      <c r="J23" s="55">
        <f t="shared" si="5"/>
        <v>0</v>
      </c>
      <c r="K23" s="55">
        <f t="shared" si="5"/>
        <v>0</v>
      </c>
      <c r="L23" s="55">
        <f t="shared" si="5"/>
        <v>0</v>
      </c>
      <c r="M23" s="55">
        <f t="shared" si="5"/>
        <v>0</v>
      </c>
    </row>
    <row r="24" spans="1:18">
      <c r="A24" s="56" t="s">
        <v>16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</row>
    <row r="25" spans="1:18">
      <c r="A25" s="56" t="s">
        <v>17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</row>
    <row r="26" spans="1:18">
      <c r="A26" s="54" t="s">
        <v>18</v>
      </c>
      <c r="B26" s="55">
        <f t="shared" ref="B26:M26" si="6">+B27+B28</f>
        <v>0</v>
      </c>
      <c r="C26" s="55">
        <f t="shared" si="6"/>
        <v>0</v>
      </c>
      <c r="D26" s="55">
        <f t="shared" si="6"/>
        <v>0</v>
      </c>
      <c r="E26" s="55">
        <f t="shared" si="6"/>
        <v>0</v>
      </c>
      <c r="F26" s="55">
        <f t="shared" si="6"/>
        <v>0</v>
      </c>
      <c r="G26" s="55">
        <f t="shared" si="6"/>
        <v>0</v>
      </c>
      <c r="H26" s="55">
        <f t="shared" si="6"/>
        <v>0</v>
      </c>
      <c r="I26" s="55">
        <f t="shared" si="6"/>
        <v>0</v>
      </c>
      <c r="J26" s="55">
        <f t="shared" si="6"/>
        <v>0</v>
      </c>
      <c r="K26" s="55">
        <f t="shared" si="6"/>
        <v>0</v>
      </c>
      <c r="L26" s="55">
        <f t="shared" si="6"/>
        <v>0</v>
      </c>
      <c r="M26" s="55">
        <f t="shared" si="6"/>
        <v>0</v>
      </c>
    </row>
    <row r="27" spans="1:18">
      <c r="A27" s="56" t="s">
        <v>19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</row>
    <row r="28" spans="1:18">
      <c r="A28" s="56" t="s">
        <v>20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</row>
    <row r="29" spans="1:18">
      <c r="A29" s="54" t="s">
        <v>21</v>
      </c>
      <c r="B29" s="55">
        <f t="shared" ref="B29:M29" si="7">+SUM(B30:B32)</f>
        <v>0</v>
      </c>
      <c r="C29" s="55">
        <f t="shared" si="7"/>
        <v>0</v>
      </c>
      <c r="D29" s="55">
        <f t="shared" si="7"/>
        <v>0</v>
      </c>
      <c r="E29" s="55">
        <f t="shared" si="7"/>
        <v>0</v>
      </c>
      <c r="F29" s="55">
        <f t="shared" si="7"/>
        <v>0</v>
      </c>
      <c r="G29" s="55">
        <f t="shared" si="7"/>
        <v>0</v>
      </c>
      <c r="H29" s="55">
        <f t="shared" si="7"/>
        <v>0</v>
      </c>
      <c r="I29" s="55">
        <f t="shared" si="7"/>
        <v>0</v>
      </c>
      <c r="J29" s="55">
        <f t="shared" si="7"/>
        <v>0</v>
      </c>
      <c r="K29" s="55">
        <f t="shared" si="7"/>
        <v>0</v>
      </c>
      <c r="L29" s="55">
        <f t="shared" si="7"/>
        <v>0</v>
      </c>
      <c r="M29" s="55">
        <f t="shared" si="7"/>
        <v>0</v>
      </c>
      <c r="P29" s="53"/>
    </row>
    <row r="30" spans="1:18">
      <c r="A30" s="57" t="s">
        <v>22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</row>
    <row r="31" spans="1:18">
      <c r="A31" s="57" t="s">
        <v>23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</row>
    <row r="32" spans="1:18">
      <c r="A32" s="57" t="s">
        <v>24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</row>
    <row r="33" spans="1:16">
      <c r="A33" s="54" t="s">
        <v>25</v>
      </c>
      <c r="B33" s="55">
        <f>B34+B35+B36+B37+B38+B39</f>
        <v>0</v>
      </c>
      <c r="C33" s="55">
        <f>C34+C35+C36+C37+C38+C39</f>
        <v>0</v>
      </c>
      <c r="D33" s="55">
        <f t="shared" ref="D33:M33" si="8">D34+D35+D36+D37+D38+D39</f>
        <v>0</v>
      </c>
      <c r="E33" s="55">
        <f t="shared" si="8"/>
        <v>0</v>
      </c>
      <c r="F33" s="55">
        <f t="shared" si="8"/>
        <v>0</v>
      </c>
      <c r="G33" s="55">
        <f t="shared" si="8"/>
        <v>0</v>
      </c>
      <c r="H33" s="55">
        <f t="shared" si="8"/>
        <v>0</v>
      </c>
      <c r="I33" s="55">
        <f t="shared" si="8"/>
        <v>0</v>
      </c>
      <c r="J33" s="55">
        <f>J34+J35+J36+J37+J38+J39</f>
        <v>0</v>
      </c>
      <c r="K33" s="55">
        <f t="shared" si="8"/>
        <v>0</v>
      </c>
      <c r="L33" s="55">
        <f t="shared" si="8"/>
        <v>0</v>
      </c>
      <c r="M33" s="55">
        <f t="shared" si="8"/>
        <v>0</v>
      </c>
      <c r="P33" s="53"/>
    </row>
    <row r="34" spans="1:16">
      <c r="A34" s="49" t="s">
        <v>112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P34" s="53"/>
    </row>
    <row r="35" spans="1:16">
      <c r="A35" s="49" t="s">
        <v>26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</row>
    <row r="36" spans="1:16">
      <c r="A36" s="49" t="s">
        <v>27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</row>
    <row r="37" spans="1:16">
      <c r="A37" s="49" t="s">
        <v>28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</row>
    <row r="38" spans="1:16">
      <c r="A38" s="49" t="s">
        <v>29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</row>
    <row r="39" spans="1:16">
      <c r="A39" s="49" t="s">
        <v>30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</row>
    <row r="40" spans="1:16">
      <c r="A40" s="66" t="s">
        <v>31</v>
      </c>
      <c r="B40" s="55">
        <f t="shared" ref="B40:M40" si="9">B41+B42+B43+B44</f>
        <v>0</v>
      </c>
      <c r="C40" s="55">
        <f t="shared" si="9"/>
        <v>0</v>
      </c>
      <c r="D40" s="55">
        <f t="shared" si="9"/>
        <v>0</v>
      </c>
      <c r="E40" s="55">
        <f t="shared" si="9"/>
        <v>0</v>
      </c>
      <c r="F40" s="55">
        <f t="shared" si="9"/>
        <v>0</v>
      </c>
      <c r="G40" s="55">
        <f t="shared" si="9"/>
        <v>0</v>
      </c>
      <c r="H40" s="55">
        <f t="shared" si="9"/>
        <v>0</v>
      </c>
      <c r="I40" s="55">
        <f t="shared" si="9"/>
        <v>0</v>
      </c>
      <c r="J40" s="55">
        <f t="shared" si="9"/>
        <v>0</v>
      </c>
      <c r="K40" s="55">
        <f t="shared" si="9"/>
        <v>0</v>
      </c>
      <c r="L40" s="55">
        <f t="shared" si="9"/>
        <v>0</v>
      </c>
      <c r="M40" s="55">
        <f t="shared" si="9"/>
        <v>0</v>
      </c>
      <c r="P40" s="53"/>
    </row>
    <row r="41" spans="1:16">
      <c r="A41" s="56" t="s">
        <v>132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</row>
    <row r="42" spans="1:16">
      <c r="A42" s="56" t="s">
        <v>131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</row>
    <row r="43" spans="1:16">
      <c r="A43" s="56" t="s">
        <v>113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</row>
    <row r="44" spans="1:16">
      <c r="A44" s="69" t="s">
        <v>130</v>
      </c>
      <c r="B44" s="70">
        <f t="shared" ref="B44:M44" si="10">B42*0.4</f>
        <v>0</v>
      </c>
      <c r="C44" s="70">
        <f t="shared" si="10"/>
        <v>0</v>
      </c>
      <c r="D44" s="70">
        <f t="shared" si="10"/>
        <v>0</v>
      </c>
      <c r="E44" s="70">
        <f t="shared" si="10"/>
        <v>0</v>
      </c>
      <c r="F44" s="70">
        <f t="shared" si="10"/>
        <v>0</v>
      </c>
      <c r="G44" s="70">
        <f t="shared" si="10"/>
        <v>0</v>
      </c>
      <c r="H44" s="70">
        <f t="shared" si="10"/>
        <v>0</v>
      </c>
      <c r="I44" s="70">
        <f t="shared" si="10"/>
        <v>0</v>
      </c>
      <c r="J44" s="70">
        <f t="shared" si="10"/>
        <v>0</v>
      </c>
      <c r="K44" s="70">
        <f t="shared" si="10"/>
        <v>0</v>
      </c>
      <c r="L44" s="70">
        <f t="shared" si="10"/>
        <v>0</v>
      </c>
      <c r="M44" s="70">
        <f t="shared" si="10"/>
        <v>0</v>
      </c>
    </row>
    <row r="45" spans="1:16">
      <c r="A45" s="56" t="s">
        <v>32</v>
      </c>
      <c r="B45" s="75">
        <v>0</v>
      </c>
      <c r="C45" s="75">
        <v>0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</row>
    <row r="46" spans="1:16">
      <c r="A46" s="67" t="s">
        <v>33</v>
      </c>
      <c r="B46" s="68">
        <f t="shared" ref="B46:M46" si="11">+(B23+B29+B33)*0.21</f>
        <v>0</v>
      </c>
      <c r="C46" s="68">
        <f t="shared" si="11"/>
        <v>0</v>
      </c>
      <c r="D46" s="68">
        <f t="shared" si="11"/>
        <v>0</v>
      </c>
      <c r="E46" s="68">
        <f t="shared" si="11"/>
        <v>0</v>
      </c>
      <c r="F46" s="68">
        <f t="shared" si="11"/>
        <v>0</v>
      </c>
      <c r="G46" s="68">
        <f t="shared" si="11"/>
        <v>0</v>
      </c>
      <c r="H46" s="68">
        <f t="shared" si="11"/>
        <v>0</v>
      </c>
      <c r="I46" s="68">
        <f t="shared" si="11"/>
        <v>0</v>
      </c>
      <c r="J46" s="68">
        <f t="shared" si="11"/>
        <v>0</v>
      </c>
      <c r="K46" s="68">
        <f t="shared" si="11"/>
        <v>0</v>
      </c>
      <c r="L46" s="68">
        <f t="shared" si="11"/>
        <v>0</v>
      </c>
      <c r="M46" s="68">
        <f t="shared" si="11"/>
        <v>0</v>
      </c>
    </row>
    <row r="47" spans="1:16">
      <c r="A47" s="69" t="s">
        <v>34</v>
      </c>
      <c r="B47" s="70">
        <f t="shared" ref="B47:M47" si="12">B16-B46</f>
        <v>0</v>
      </c>
      <c r="C47" s="70">
        <f t="shared" si="12"/>
        <v>0</v>
      </c>
      <c r="D47" s="70">
        <f t="shared" si="12"/>
        <v>0</v>
      </c>
      <c r="E47" s="70">
        <f t="shared" si="12"/>
        <v>0</v>
      </c>
      <c r="F47" s="70">
        <f t="shared" si="12"/>
        <v>0</v>
      </c>
      <c r="G47" s="70">
        <f t="shared" si="12"/>
        <v>0</v>
      </c>
      <c r="H47" s="70">
        <f t="shared" si="12"/>
        <v>0</v>
      </c>
      <c r="I47" s="70">
        <f t="shared" si="12"/>
        <v>0</v>
      </c>
      <c r="J47" s="70">
        <f t="shared" si="12"/>
        <v>0</v>
      </c>
      <c r="K47" s="70">
        <f t="shared" si="12"/>
        <v>0</v>
      </c>
      <c r="L47" s="70">
        <f t="shared" si="12"/>
        <v>0</v>
      </c>
      <c r="M47" s="70">
        <f t="shared" si="12"/>
        <v>0</v>
      </c>
    </row>
    <row r="48" spans="1:16" ht="27.6">
      <c r="A48" s="101" t="s">
        <v>133</v>
      </c>
      <c r="B48" s="70">
        <f>0.075*B41</f>
        <v>0</v>
      </c>
      <c r="C48" s="70">
        <f t="shared" ref="C48:L48" si="13">0.075*C41</f>
        <v>0</v>
      </c>
      <c r="D48" s="70">
        <f t="shared" si="13"/>
        <v>0</v>
      </c>
      <c r="E48" s="70">
        <f t="shared" si="13"/>
        <v>0</v>
      </c>
      <c r="F48" s="70">
        <f t="shared" si="13"/>
        <v>0</v>
      </c>
      <c r="G48" s="70">
        <f t="shared" si="13"/>
        <v>0</v>
      </c>
      <c r="H48" s="70">
        <f t="shared" si="13"/>
        <v>0</v>
      </c>
      <c r="I48" s="70">
        <f t="shared" si="13"/>
        <v>0</v>
      </c>
      <c r="J48" s="70">
        <f t="shared" si="13"/>
        <v>0</v>
      </c>
      <c r="K48" s="70">
        <f t="shared" si="13"/>
        <v>0</v>
      </c>
      <c r="L48" s="70">
        <f t="shared" si="13"/>
        <v>0</v>
      </c>
      <c r="M48" s="70">
        <f>0.075*M41</f>
        <v>0</v>
      </c>
      <c r="N48" s="70">
        <f>0.15*N41</f>
        <v>0</v>
      </c>
    </row>
    <row r="49" spans="1:13" ht="15" thickBot="1">
      <c r="A49" s="5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ht="15" thickBot="1">
      <c r="A50" s="72" t="s">
        <v>35</v>
      </c>
      <c r="B50" s="73">
        <f t="shared" ref="B50:M50" si="14">+B22+B23+B26+B29+B33+B45+B46+B47+B40+B48</f>
        <v>0</v>
      </c>
      <c r="C50" s="73">
        <f t="shared" si="14"/>
        <v>0</v>
      </c>
      <c r="D50" s="73">
        <f t="shared" si="14"/>
        <v>0</v>
      </c>
      <c r="E50" s="73">
        <f t="shared" si="14"/>
        <v>0</v>
      </c>
      <c r="F50" s="73">
        <f t="shared" si="14"/>
        <v>0</v>
      </c>
      <c r="G50" s="73">
        <f t="shared" si="14"/>
        <v>0</v>
      </c>
      <c r="H50" s="73">
        <f t="shared" si="14"/>
        <v>0</v>
      </c>
      <c r="I50" s="73">
        <f t="shared" si="14"/>
        <v>0</v>
      </c>
      <c r="J50" s="73">
        <f t="shared" si="14"/>
        <v>0</v>
      </c>
      <c r="K50" s="73">
        <f t="shared" si="14"/>
        <v>0</v>
      </c>
      <c r="L50" s="73">
        <f t="shared" si="14"/>
        <v>0</v>
      </c>
      <c r="M50" s="73">
        <f t="shared" si="14"/>
        <v>0</v>
      </c>
    </row>
    <row r="51" spans="1:13" ht="15" thickBot="1"/>
    <row r="52" spans="1:13" ht="15" thickBot="1">
      <c r="A52" s="60" t="s">
        <v>36</v>
      </c>
      <c r="B52" s="73">
        <f t="shared" ref="B52:M52" si="15">+B18-B50</f>
        <v>0</v>
      </c>
      <c r="C52" s="73">
        <f t="shared" si="15"/>
        <v>0</v>
      </c>
      <c r="D52" s="73">
        <f t="shared" si="15"/>
        <v>0</v>
      </c>
      <c r="E52" s="73">
        <f t="shared" si="15"/>
        <v>0</v>
      </c>
      <c r="F52" s="73">
        <f t="shared" si="15"/>
        <v>0</v>
      </c>
      <c r="G52" s="73">
        <f t="shared" si="15"/>
        <v>0</v>
      </c>
      <c r="H52" s="73">
        <f t="shared" si="15"/>
        <v>0</v>
      </c>
      <c r="I52" s="73">
        <f t="shared" si="15"/>
        <v>0</v>
      </c>
      <c r="J52" s="73">
        <f t="shared" si="15"/>
        <v>0</v>
      </c>
      <c r="K52" s="73">
        <f t="shared" si="15"/>
        <v>0</v>
      </c>
      <c r="L52" s="73">
        <f t="shared" si="15"/>
        <v>0</v>
      </c>
      <c r="M52" s="74">
        <f t="shared" si="15"/>
        <v>0</v>
      </c>
    </row>
    <row r="53" spans="1:13" ht="15" thickBot="1"/>
    <row r="54" spans="1:13" ht="15" thickBot="1">
      <c r="A54" s="60" t="s">
        <v>134</v>
      </c>
      <c r="B54" s="73">
        <f>B52</f>
        <v>0</v>
      </c>
      <c r="C54" s="73">
        <f>C52+B54</f>
        <v>0</v>
      </c>
      <c r="D54" s="73">
        <f>D52+C54</f>
        <v>0</v>
      </c>
      <c r="E54" s="73">
        <f>E52+D54</f>
        <v>0</v>
      </c>
      <c r="F54" s="73">
        <f>F52+E54</f>
        <v>0</v>
      </c>
      <c r="G54" s="73">
        <f>G52+F54</f>
        <v>0</v>
      </c>
      <c r="H54" s="73">
        <f t="shared" ref="H54:L54" si="16">H52+G54</f>
        <v>0</v>
      </c>
      <c r="I54" s="73">
        <f t="shared" si="16"/>
        <v>0</v>
      </c>
      <c r="J54" s="73">
        <f t="shared" si="16"/>
        <v>0</v>
      </c>
      <c r="K54" s="73">
        <f>K52+J54</f>
        <v>0</v>
      </c>
      <c r="L54" s="73">
        <f t="shared" si="16"/>
        <v>0</v>
      </c>
      <c r="M54" s="74">
        <f>M52+L54</f>
        <v>0</v>
      </c>
    </row>
  </sheetData>
  <sheetProtection algorithmName="SHA-512" hashValue="ERI5rpPDVLWa9alPngyzSocPQiEItETP3fzE6Ws5FfPha224PPo/q+sooBk7S1dRE225BRPbJtZclCp9UHx98g==" saltValue="4o1xa2b3KPRoHK/S/3k+EA==" spinCount="100000" sheet="1" selectLockedCells="1"/>
  <mergeCells count="2">
    <mergeCell ref="D1:I3"/>
    <mergeCell ref="C4:I4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AMJ34"/>
  <sheetViews>
    <sheetView zoomScaleNormal="100" workbookViewId="0">
      <selection activeCell="B11" sqref="B11"/>
    </sheetView>
  </sheetViews>
  <sheetFormatPr baseColWidth="10" defaultColWidth="11.44140625" defaultRowHeight="14.4"/>
  <cols>
    <col min="1" max="1" width="44.44140625" style="2" customWidth="1"/>
    <col min="2" max="2" width="15.6640625" style="2" customWidth="1"/>
    <col min="3" max="1024" width="11.44140625" style="2"/>
  </cols>
  <sheetData>
    <row r="1" spans="1:4" s="5" customFormat="1" ht="24.6">
      <c r="A1" s="3" t="s">
        <v>37</v>
      </c>
      <c r="B1" s="4"/>
    </row>
    <row r="3" spans="1:4">
      <c r="D3" s="6"/>
    </row>
    <row r="4" spans="1:4" ht="19.8">
      <c r="A4" s="106" t="s">
        <v>38</v>
      </c>
      <c r="B4" s="106"/>
      <c r="C4" s="106"/>
    </row>
    <row r="5" spans="1:4">
      <c r="A5" s="7" t="s">
        <v>39</v>
      </c>
      <c r="B5" s="8" t="s">
        <v>40</v>
      </c>
      <c r="C5" s="8" t="s">
        <v>41</v>
      </c>
    </row>
    <row r="6" spans="1:4">
      <c r="A6" s="9" t="s">
        <v>42</v>
      </c>
      <c r="B6" s="10"/>
      <c r="C6" s="11"/>
    </row>
    <row r="7" spans="1:4">
      <c r="A7" s="12" t="s">
        <v>43</v>
      </c>
      <c r="B7" s="78">
        <v>0</v>
      </c>
      <c r="C7" s="14">
        <f t="shared" ref="C7:C13" si="0">+B7/$B$26*100</f>
        <v>0</v>
      </c>
    </row>
    <row r="8" spans="1:4">
      <c r="A8" s="15" t="s">
        <v>44</v>
      </c>
      <c r="B8" s="78">
        <v>0</v>
      </c>
      <c r="C8" s="14">
        <f t="shared" si="0"/>
        <v>0</v>
      </c>
    </row>
    <row r="9" spans="1:4">
      <c r="A9" s="15" t="s">
        <v>45</v>
      </c>
      <c r="B9" s="78">
        <v>0</v>
      </c>
      <c r="C9" s="14">
        <f t="shared" si="0"/>
        <v>0</v>
      </c>
    </row>
    <row r="10" spans="1:4">
      <c r="A10" s="15" t="s">
        <v>46</v>
      </c>
      <c r="B10" s="78">
        <v>0</v>
      </c>
      <c r="C10" s="14">
        <f t="shared" si="0"/>
        <v>0</v>
      </c>
    </row>
    <row r="11" spans="1:4">
      <c r="A11" s="15" t="s">
        <v>47</v>
      </c>
      <c r="B11" s="78">
        <v>0</v>
      </c>
      <c r="C11" s="14">
        <f t="shared" si="0"/>
        <v>0</v>
      </c>
    </row>
    <row r="12" spans="1:4">
      <c r="A12" s="15" t="s">
        <v>48</v>
      </c>
      <c r="B12" s="78">
        <v>0</v>
      </c>
      <c r="C12" s="14">
        <f t="shared" si="0"/>
        <v>0</v>
      </c>
    </row>
    <row r="13" spans="1:4">
      <c r="A13" s="15" t="s">
        <v>49</v>
      </c>
      <c r="B13" s="78">
        <v>1</v>
      </c>
      <c r="C13" s="14">
        <f t="shared" si="0"/>
        <v>100</v>
      </c>
    </row>
    <row r="14" spans="1:4">
      <c r="A14" s="16"/>
      <c r="B14" s="13"/>
      <c r="C14" s="17"/>
    </row>
    <row r="15" spans="1:4">
      <c r="A15" s="16"/>
      <c r="B15" s="13"/>
      <c r="C15" s="17"/>
    </row>
    <row r="16" spans="1:4">
      <c r="A16" s="9" t="s">
        <v>50</v>
      </c>
      <c r="B16" s="18"/>
      <c r="C16" s="19"/>
    </row>
    <row r="17" spans="1:3">
      <c r="A17" s="15" t="s">
        <v>51</v>
      </c>
      <c r="B17" s="78">
        <v>0</v>
      </c>
      <c r="C17" s="14">
        <f t="shared" ref="C17:C23" si="1">+B17/$B$26*100</f>
        <v>0</v>
      </c>
    </row>
    <row r="18" spans="1:3">
      <c r="A18" s="15" t="s">
        <v>52</v>
      </c>
      <c r="B18" s="78">
        <v>0</v>
      </c>
      <c r="C18" s="14">
        <f t="shared" si="1"/>
        <v>0</v>
      </c>
    </row>
    <row r="19" spans="1:3">
      <c r="A19" s="15" t="s">
        <v>53</v>
      </c>
      <c r="B19" s="78">
        <v>0</v>
      </c>
      <c r="C19" s="14">
        <f t="shared" si="1"/>
        <v>0</v>
      </c>
    </row>
    <row r="20" spans="1:3">
      <c r="A20" s="15" t="s">
        <v>54</v>
      </c>
      <c r="B20" s="78">
        <v>0</v>
      </c>
      <c r="C20" s="14">
        <f t="shared" si="1"/>
        <v>0</v>
      </c>
    </row>
    <row r="21" spans="1:3">
      <c r="A21" s="12" t="s">
        <v>55</v>
      </c>
      <c r="B21" s="78">
        <v>0</v>
      </c>
      <c r="C21" s="14">
        <f t="shared" si="1"/>
        <v>0</v>
      </c>
    </row>
    <row r="22" spans="1:3">
      <c r="A22" s="15" t="s">
        <v>56</v>
      </c>
      <c r="B22" s="78">
        <v>0</v>
      </c>
      <c r="C22" s="14">
        <f t="shared" si="1"/>
        <v>0</v>
      </c>
    </row>
    <row r="23" spans="1:3">
      <c r="A23" s="12" t="s">
        <v>57</v>
      </c>
      <c r="B23" s="78">
        <v>0</v>
      </c>
      <c r="C23" s="14">
        <f t="shared" si="1"/>
        <v>0</v>
      </c>
    </row>
    <row r="24" spans="1:3">
      <c r="A24" s="20"/>
      <c r="B24" s="21"/>
      <c r="C24" s="17"/>
    </row>
    <row r="25" spans="1:3">
      <c r="A25" s="20"/>
      <c r="B25" s="21"/>
      <c r="C25" s="17"/>
    </row>
    <row r="26" spans="1:3">
      <c r="A26" s="22" t="s">
        <v>58</v>
      </c>
      <c r="B26" s="23">
        <f>SUM(B7:B25)</f>
        <v>1</v>
      </c>
      <c r="C26" s="24">
        <f>+SUM(C7:C25)</f>
        <v>100</v>
      </c>
    </row>
    <row r="30" spans="1:3" ht="19.8">
      <c r="A30" s="106" t="s">
        <v>59</v>
      </c>
      <c r="B30" s="106"/>
      <c r="C30" s="106"/>
    </row>
    <row r="31" spans="1:3">
      <c r="A31" s="25" t="s">
        <v>39</v>
      </c>
      <c r="B31" s="26" t="s">
        <v>40</v>
      </c>
      <c r="C31" s="26" t="s">
        <v>41</v>
      </c>
    </row>
    <row r="32" spans="1:3">
      <c r="A32" s="15" t="s">
        <v>3</v>
      </c>
      <c r="B32" s="79">
        <f>Tresoreria_any1!N8</f>
        <v>0</v>
      </c>
      <c r="C32" s="80">
        <f>+B32/$B$26*100</f>
        <v>0</v>
      </c>
    </row>
    <row r="33" spans="1:3">
      <c r="A33" s="27" t="s">
        <v>60</v>
      </c>
      <c r="B33" s="81">
        <f>Tresoreria_any1!N9</f>
        <v>0</v>
      </c>
      <c r="C33" s="82">
        <f>+B33/$B$26*100</f>
        <v>0</v>
      </c>
    </row>
    <row r="34" spans="1:3">
      <c r="A34" s="28" t="s">
        <v>58</v>
      </c>
      <c r="B34" s="29">
        <f>SUM(B32:B33)</f>
        <v>0</v>
      </c>
      <c r="C34" s="30">
        <f>SUM(C32:C33)</f>
        <v>0</v>
      </c>
    </row>
  </sheetData>
  <sheetProtection algorithmName="SHA-512" hashValue="LhkJh7vHM1suaTWbN1oXTK5V3uYxAwTvpXE9WUJPFjLoiI+X8W6W92xmF9zBGP68dU4KslGUuc55VnRc5X3DRw==" saltValue="e+Lmvv3v/COjYd0YlL38DA==" spinCount="100000" sheet="1" objects="1" scenarios="1" selectLockedCells="1"/>
  <mergeCells count="2">
    <mergeCell ref="A4:C4"/>
    <mergeCell ref="A30:C30"/>
  </mergeCells>
  <conditionalFormatting sqref="C7:C15 C32:C33">
    <cfRule type="expression" dxfId="17" priority="2">
      <formula>ISERROR(C7)</formula>
    </cfRule>
  </conditionalFormatting>
  <conditionalFormatting sqref="C17:C25">
    <cfRule type="expression" dxfId="16" priority="3">
      <formula>ISERROR(C7)</formula>
    </cfRule>
  </conditionalFormatting>
  <conditionalFormatting sqref="C4:C6">
    <cfRule type="expression" dxfId="15" priority="4">
      <formula>ISERROR(B29)</formula>
    </cfRule>
  </conditionalFormatting>
  <conditionalFormatting sqref="C16">
    <cfRule type="expression" dxfId="14" priority="5">
      <formula>ISERROR(B38)</formula>
    </cfRule>
  </conditionalFormatting>
  <conditionalFormatting sqref="B26:C26">
    <cfRule type="expression" dxfId="13" priority="6">
      <formula>ISERROR(B26)</formula>
    </cfRule>
  </conditionalFormatting>
  <conditionalFormatting sqref="C7:C15">
    <cfRule type="expression" dxfId="12" priority="7">
      <formula>ISERROR(C7)</formula>
    </cfRule>
  </conditionalFormatting>
  <conditionalFormatting sqref="C17:C26">
    <cfRule type="expression" dxfId="11" priority="8">
      <formula>ISERROR(C7)</formula>
    </cfRule>
  </conditionalFormatting>
  <conditionalFormatting sqref="B26:C26">
    <cfRule type="expression" dxfId="10" priority="9">
      <formula>ISERROR(B26)</formula>
    </cfRule>
  </conditionalFormatting>
  <conditionalFormatting sqref="C4:C6">
    <cfRule type="expression" dxfId="9" priority="10">
      <formula>ISERROR(B29)</formula>
    </cfRule>
  </conditionalFormatting>
  <conditionalFormatting sqref="C16">
    <cfRule type="expression" dxfId="8" priority="11">
      <formula>ISERROR(B38)</formula>
    </cfRule>
  </conditionalFormatting>
  <conditionalFormatting sqref="C17:C25">
    <cfRule type="expression" dxfId="7" priority="12">
      <formula>ISERROR(C17)</formula>
    </cfRule>
  </conditionalFormatting>
  <conditionalFormatting sqref="C7:C15">
    <cfRule type="expression" dxfId="6" priority="13">
      <formula>ISERROR(C7)</formula>
    </cfRule>
  </conditionalFormatting>
  <conditionalFormatting sqref="C17:C25">
    <cfRule type="expression" dxfId="5" priority="14">
      <formula>ISERROR(C7)</formula>
    </cfRule>
  </conditionalFormatting>
  <conditionalFormatting sqref="B26:C26">
    <cfRule type="expression" dxfId="4" priority="15">
      <formula>ISERROR(B26)</formula>
    </cfRule>
  </conditionalFormatting>
  <conditionalFormatting sqref="C4:C6">
    <cfRule type="expression" dxfId="3" priority="16">
      <formula>ISERROR(B29)</formula>
    </cfRule>
  </conditionalFormatting>
  <conditionalFormatting sqref="C16">
    <cfRule type="expression" dxfId="2" priority="17">
      <formula>ISERROR(B38)</formula>
    </cfRule>
  </conditionalFormatting>
  <conditionalFormatting sqref="C17:C25">
    <cfRule type="expression" dxfId="1" priority="18">
      <formula>ISERROR(C17)</formula>
    </cfRule>
  </conditionalFormatting>
  <conditionalFormatting sqref="C17:C25">
    <cfRule type="expression" dxfId="0" priority="19">
      <formula>ISERROR(C17)</formula>
    </cfRule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  <pageSetUpPr fitToPage="1"/>
  </sheetPr>
  <dimension ref="A3:D30"/>
  <sheetViews>
    <sheetView zoomScaleNormal="100" workbookViewId="0">
      <selection activeCell="B10" sqref="B10"/>
    </sheetView>
  </sheetViews>
  <sheetFormatPr baseColWidth="10" defaultColWidth="11.44140625" defaultRowHeight="14.4"/>
  <cols>
    <col min="1" max="1" width="53.109375" style="41" customWidth="1"/>
    <col min="2" max="16384" width="11.44140625" style="41"/>
  </cols>
  <sheetData>
    <row r="3" spans="1:4" ht="19.8">
      <c r="A3" s="85" t="s">
        <v>61</v>
      </c>
      <c r="B3" s="86"/>
      <c r="C3" s="86"/>
      <c r="D3" s="86"/>
    </row>
    <row r="4" spans="1:4">
      <c r="A4" s="87"/>
      <c r="B4" s="56"/>
      <c r="C4" s="56"/>
      <c r="D4" s="56"/>
    </row>
    <row r="5" spans="1:4">
      <c r="A5" s="88"/>
      <c r="B5" s="89" t="s">
        <v>62</v>
      </c>
      <c r="C5" s="89" t="s">
        <v>63</v>
      </c>
      <c r="D5" s="89" t="s">
        <v>64</v>
      </c>
    </row>
    <row r="6" spans="1:4">
      <c r="A6" s="31" t="s">
        <v>65</v>
      </c>
      <c r="B6" s="90">
        <f>+SUM(Tresoreria_any1!B12:M12)</f>
        <v>0</v>
      </c>
      <c r="C6" s="90">
        <f>+SUM(Tresoreria_any2!B12:M12)</f>
        <v>0</v>
      </c>
      <c r="D6" s="90">
        <f>+SUM(Tresoreria_any3!B12:M12)</f>
        <v>0</v>
      </c>
    </row>
    <row r="7" spans="1:4">
      <c r="A7" s="31" t="s">
        <v>66</v>
      </c>
      <c r="B7" s="91">
        <f>+SUM(Tresoreria_any1!B29:M29)</f>
        <v>0</v>
      </c>
      <c r="C7" s="91">
        <f>+SUM(Tresoreria_any2!B29:M29)</f>
        <v>0</v>
      </c>
      <c r="D7" s="91">
        <f>+SUM(Tresoreria_any3!B29:M29)</f>
        <v>0</v>
      </c>
    </row>
    <row r="8" spans="1:4">
      <c r="A8" s="31" t="s">
        <v>31</v>
      </c>
      <c r="B8" s="91">
        <f>+SUM(Tresoreria_any1!A40:L40)</f>
        <v>0</v>
      </c>
      <c r="C8" s="91">
        <f>+SUM(Tresoreria_any2!B40:M40)</f>
        <v>0</v>
      </c>
      <c r="D8" s="91">
        <f>+SUM(Tresoreria_any3!B40:M40)</f>
        <v>0</v>
      </c>
    </row>
    <row r="9" spans="1:4">
      <c r="A9" s="31" t="s">
        <v>67</v>
      </c>
      <c r="B9" s="91">
        <f>+SUM(Tresoreria_any1!B33:M33)</f>
        <v>0</v>
      </c>
      <c r="C9" s="91">
        <f>+SUM(Tresoreria_any2!B33:M33)</f>
        <v>0</v>
      </c>
      <c r="D9" s="91">
        <f>+SUM(Tresoreria_any3!B33:M33)</f>
        <v>0</v>
      </c>
    </row>
    <row r="10" spans="1:4">
      <c r="A10" s="32" t="s">
        <v>68</v>
      </c>
      <c r="B10" s="83">
        <v>0</v>
      </c>
      <c r="C10" s="83">
        <v>0</v>
      </c>
      <c r="D10" s="83">
        <v>0</v>
      </c>
    </row>
    <row r="11" spans="1:4">
      <c r="A11" s="33" t="s">
        <v>69</v>
      </c>
      <c r="B11" s="92">
        <f>B6-(B7+B8+B9+B10)</f>
        <v>0</v>
      </c>
      <c r="C11" s="92">
        <f t="shared" ref="C11:D11" si="0">C6-(C7+C8+C9+C10)</f>
        <v>0</v>
      </c>
      <c r="D11" s="92">
        <f t="shared" si="0"/>
        <v>0</v>
      </c>
    </row>
    <row r="12" spans="1:4">
      <c r="A12" s="31" t="s">
        <v>70</v>
      </c>
      <c r="B12" s="93">
        <f>SUM(Tresoreria_any1!B45:M45)</f>
        <v>0</v>
      </c>
      <c r="C12" s="93">
        <f>-SUM(Tresoreria_any2!B45:M45)</f>
        <v>0</v>
      </c>
      <c r="D12" s="93">
        <f>-SUM(Tresoreria_any3!B45:M45)</f>
        <v>0</v>
      </c>
    </row>
    <row r="13" spans="1:4" ht="5.0999999999999996" customHeight="1">
      <c r="A13" s="94"/>
      <c r="B13" s="95"/>
      <c r="C13" s="95"/>
      <c r="D13" s="95"/>
    </row>
    <row r="14" spans="1:4">
      <c r="A14" s="96" t="s">
        <v>71</v>
      </c>
      <c r="B14" s="92">
        <f>B12</f>
        <v>0</v>
      </c>
      <c r="C14" s="92">
        <f>C12</f>
        <v>0</v>
      </c>
      <c r="D14" s="92">
        <f>D12</f>
        <v>0</v>
      </c>
    </row>
    <row r="15" spans="1:4" ht="5.0999999999999996" customHeight="1">
      <c r="A15" s="94"/>
      <c r="B15" s="95"/>
      <c r="C15" s="95"/>
      <c r="D15" s="95"/>
    </row>
    <row r="16" spans="1:4">
      <c r="A16" s="96" t="s">
        <v>117</v>
      </c>
      <c r="B16" s="92">
        <f>B11-B14</f>
        <v>0</v>
      </c>
      <c r="C16" s="92">
        <f>+C11+C14</f>
        <v>0</v>
      </c>
      <c r="D16" s="92">
        <f>+D11+D14</f>
        <v>0</v>
      </c>
    </row>
    <row r="17" spans="1:4" ht="27.6">
      <c r="A17" s="97" t="s">
        <v>114</v>
      </c>
      <c r="B17" s="98"/>
      <c r="C17" s="98"/>
      <c r="D17" s="98"/>
    </row>
    <row r="18" spans="1:4">
      <c r="A18" s="96" t="s">
        <v>72</v>
      </c>
      <c r="B18" s="92">
        <f>+B16+B17</f>
        <v>0</v>
      </c>
      <c r="C18" s="92">
        <f>+C16+C17</f>
        <v>0</v>
      </c>
      <c r="D18" s="92">
        <f>+D16+D17</f>
        <v>0</v>
      </c>
    </row>
    <row r="20" spans="1:4" ht="32.25" customHeight="1">
      <c r="A20" s="107" t="s">
        <v>115</v>
      </c>
      <c r="B20" s="107"/>
      <c r="C20" s="107"/>
      <c r="D20" s="107"/>
    </row>
    <row r="22" spans="1:4" ht="19.8">
      <c r="A22" s="85" t="s">
        <v>108</v>
      </c>
      <c r="B22" s="86"/>
      <c r="C22" s="86"/>
      <c r="D22" s="86"/>
    </row>
    <row r="24" spans="1:4">
      <c r="A24" s="31" t="s">
        <v>107</v>
      </c>
      <c r="B24" s="91">
        <f>B8+B9+B10</f>
        <v>0</v>
      </c>
      <c r="C24" s="91">
        <f t="shared" ref="C24:D24" si="1">C8+C9+C10</f>
        <v>0</v>
      </c>
      <c r="D24" s="91">
        <f t="shared" si="1"/>
        <v>0</v>
      </c>
    </row>
    <row r="25" spans="1:4">
      <c r="A25" s="31" t="s">
        <v>65</v>
      </c>
      <c r="B25" s="91">
        <f>B6</f>
        <v>0</v>
      </c>
      <c r="C25" s="91">
        <f t="shared" ref="C25:D25" si="2">C6</f>
        <v>0</v>
      </c>
      <c r="D25" s="91">
        <f t="shared" si="2"/>
        <v>0</v>
      </c>
    </row>
    <row r="26" spans="1:4">
      <c r="A26" s="31" t="s">
        <v>109</v>
      </c>
      <c r="B26" s="91">
        <f>B7</f>
        <v>0</v>
      </c>
      <c r="C26" s="91">
        <f t="shared" ref="C26:D26" si="3">C7</f>
        <v>0</v>
      </c>
      <c r="D26" s="91">
        <f t="shared" si="3"/>
        <v>0</v>
      </c>
    </row>
    <row r="27" spans="1:4">
      <c r="A27" s="31" t="s">
        <v>110</v>
      </c>
      <c r="B27" s="91">
        <f>B25-B26</f>
        <v>0</v>
      </c>
      <c r="C27" s="91">
        <f t="shared" ref="C27:D27" si="4">C25-C26</f>
        <v>0</v>
      </c>
      <c r="D27" s="91">
        <f t="shared" si="4"/>
        <v>0</v>
      </c>
    </row>
    <row r="28" spans="1:4">
      <c r="A28" s="99" t="s">
        <v>111</v>
      </c>
      <c r="B28" s="83">
        <v>0</v>
      </c>
      <c r="C28" s="83">
        <v>0</v>
      </c>
      <c r="D28" s="83">
        <v>0</v>
      </c>
    </row>
    <row r="30" spans="1:4" ht="27.6">
      <c r="A30" s="84" t="s">
        <v>106</v>
      </c>
      <c r="B30" s="100" t="e">
        <f>B24/(B27/B28)</f>
        <v>#DIV/0!</v>
      </c>
      <c r="C30" s="100" t="e">
        <f t="shared" ref="C30:D30" si="5">C24/(C27/C28)</f>
        <v>#DIV/0!</v>
      </c>
      <c r="D30" s="100" t="e">
        <f t="shared" si="5"/>
        <v>#DIV/0!</v>
      </c>
    </row>
  </sheetData>
  <sheetProtection algorithmName="SHA-512" hashValue="YgTjio+Grzm7lvJQnxoiraqZZko/qp+rDTzOmSevgIGoeLTnbz26LhuH9pvL5xK1cVEb5lkGU5QTwbW6UqCcaA==" saltValue="/VMOMW/WkHEzR+uIIfC8kA==" spinCount="100000" sheet="1" selectLockedCells="1"/>
  <mergeCells count="1">
    <mergeCell ref="A20:D20"/>
  </mergeCells>
  <pageMargins left="0.7" right="0.7" top="0.75" bottom="0.75" header="0.511811023622047" footer="0.511811023622047"/>
  <pageSetup paperSize="9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240E6-BCBD-4686-9446-E9EE6FF6ECE7}">
  <sheetPr>
    <tabColor theme="5" tint="0.59999389629810485"/>
    <pageSetUpPr fitToPage="1"/>
  </sheetPr>
  <dimension ref="A3:D31"/>
  <sheetViews>
    <sheetView zoomScaleNormal="100" workbookViewId="0">
      <selection activeCell="B10" sqref="B10"/>
    </sheetView>
  </sheetViews>
  <sheetFormatPr baseColWidth="10" defaultColWidth="11.44140625" defaultRowHeight="14.4"/>
  <cols>
    <col min="1" max="1" width="53.109375" style="41" customWidth="1"/>
    <col min="2" max="16384" width="11.44140625" style="41"/>
  </cols>
  <sheetData>
    <row r="3" spans="1:4" ht="19.8">
      <c r="A3" s="85" t="s">
        <v>61</v>
      </c>
      <c r="B3" s="86"/>
      <c r="C3" s="86"/>
      <c r="D3" s="86"/>
    </row>
    <row r="4" spans="1:4">
      <c r="A4" s="87"/>
      <c r="B4" s="56"/>
      <c r="C4" s="56"/>
      <c r="D4" s="56"/>
    </row>
    <row r="5" spans="1:4">
      <c r="A5" s="88"/>
      <c r="B5" s="89" t="s">
        <v>62</v>
      </c>
      <c r="C5" s="89" t="s">
        <v>63</v>
      </c>
      <c r="D5" s="89" t="s">
        <v>64</v>
      </c>
    </row>
    <row r="6" spans="1:4">
      <c r="A6" s="31" t="s">
        <v>65</v>
      </c>
      <c r="B6" s="90">
        <f>+SUM(Tresoreria_any1!B12:M12)</f>
        <v>0</v>
      </c>
      <c r="C6" s="90">
        <f>+SUM(Tresoreria_any2!B12:M12)</f>
        <v>0</v>
      </c>
      <c r="D6" s="90">
        <f>+SUM(Tresoreria_any3!B12:M12)</f>
        <v>0</v>
      </c>
    </row>
    <row r="7" spans="1:4">
      <c r="A7" s="31" t="s">
        <v>66</v>
      </c>
      <c r="B7" s="91">
        <f>+SUM(Tresoreria_any1!B29:M29)</f>
        <v>0</v>
      </c>
      <c r="C7" s="91">
        <f>+SUM(Tresoreria_any2!B29:M29)</f>
        <v>0</v>
      </c>
      <c r="D7" s="91">
        <f>+SUM(Tresoreria_any3!B29:M29)</f>
        <v>0</v>
      </c>
    </row>
    <row r="8" spans="1:4">
      <c r="A8" s="31" t="s">
        <v>31</v>
      </c>
      <c r="B8" s="91">
        <f>+SUM(Tresoreria_any1!A40:L40)</f>
        <v>0</v>
      </c>
      <c r="C8" s="91">
        <f>+SUM(Tresoreria_any2!B40:M40)</f>
        <v>0</v>
      </c>
      <c r="D8" s="91">
        <f>+SUM(Tresoreria_any3!B40:M40)</f>
        <v>0</v>
      </c>
    </row>
    <row r="9" spans="1:4">
      <c r="A9" s="31" t="s">
        <v>67</v>
      </c>
      <c r="B9" s="91">
        <f>+SUM(Tresoreria_any1!B33:M33)</f>
        <v>0</v>
      </c>
      <c r="C9" s="91">
        <f>+SUM(Tresoreria_any2!B33:M33)</f>
        <v>0</v>
      </c>
      <c r="D9" s="91">
        <f>+SUM(Tresoreria_any3!B33:M33)</f>
        <v>0</v>
      </c>
    </row>
    <row r="10" spans="1:4">
      <c r="A10" s="32" t="s">
        <v>68</v>
      </c>
      <c r="B10" s="83">
        <v>0</v>
      </c>
      <c r="C10" s="83">
        <v>0</v>
      </c>
      <c r="D10" s="83">
        <v>0</v>
      </c>
    </row>
    <row r="11" spans="1:4">
      <c r="A11" s="33" t="s">
        <v>69</v>
      </c>
      <c r="B11" s="92">
        <f>B6-(B7+B8+B9+B10)</f>
        <v>0</v>
      </c>
      <c r="C11" s="92">
        <f t="shared" ref="C11:D11" si="0">C6-(C7+C8+C9+C10)</f>
        <v>0</v>
      </c>
      <c r="D11" s="92">
        <f t="shared" si="0"/>
        <v>0</v>
      </c>
    </row>
    <row r="12" spans="1:4">
      <c r="A12" s="31" t="s">
        <v>70</v>
      </c>
      <c r="B12" s="93">
        <f>SUM(Tresoreria_any1!B45:M45)</f>
        <v>0</v>
      </c>
      <c r="C12" s="93">
        <f>-SUM(Tresoreria_any2!B45:M45)</f>
        <v>0</v>
      </c>
      <c r="D12" s="93">
        <f>-SUM(Tresoreria_any3!B45:M45)</f>
        <v>0</v>
      </c>
    </row>
    <row r="13" spans="1:4" ht="5.0999999999999996" customHeight="1">
      <c r="A13" s="94"/>
      <c r="B13" s="95"/>
      <c r="C13" s="95"/>
      <c r="D13" s="95"/>
    </row>
    <row r="14" spans="1:4">
      <c r="A14" s="96" t="s">
        <v>71</v>
      </c>
      <c r="B14" s="92">
        <f>B12</f>
        <v>0</v>
      </c>
      <c r="C14" s="92">
        <f>C12</f>
        <v>0</v>
      </c>
      <c r="D14" s="92">
        <f>D12</f>
        <v>0</v>
      </c>
    </row>
    <row r="15" spans="1:4" ht="5.0999999999999996" customHeight="1">
      <c r="A15" s="94"/>
      <c r="B15" s="95"/>
      <c r="C15" s="95"/>
      <c r="D15" s="95"/>
    </row>
    <row r="16" spans="1:4">
      <c r="A16" s="96" t="s">
        <v>117</v>
      </c>
      <c r="B16" s="92">
        <f>B11-B14</f>
        <v>0</v>
      </c>
      <c r="C16" s="92">
        <f>+C11+C14</f>
        <v>0</v>
      </c>
      <c r="D16" s="92">
        <f>+D11+D14</f>
        <v>0</v>
      </c>
    </row>
    <row r="17" spans="1:4">
      <c r="A17" s="97" t="s">
        <v>73</v>
      </c>
      <c r="B17" s="98">
        <f>0.15*B16</f>
        <v>0</v>
      </c>
      <c r="C17" s="98">
        <f>0.15*C16</f>
        <v>0</v>
      </c>
      <c r="D17" s="98">
        <f>0.15*D16</f>
        <v>0</v>
      </c>
    </row>
    <row r="18" spans="1:4">
      <c r="A18" s="96" t="s">
        <v>72</v>
      </c>
      <c r="B18" s="92">
        <f>+B16-B17</f>
        <v>0</v>
      </c>
      <c r="C18" s="92">
        <f t="shared" ref="C18:D18" si="1">+C16-C17</f>
        <v>0</v>
      </c>
      <c r="D18" s="92">
        <f t="shared" si="1"/>
        <v>0</v>
      </c>
    </row>
    <row r="19" spans="1:4" ht="15" thickBot="1"/>
    <row r="20" spans="1:4" ht="32.25" customHeight="1">
      <c r="A20" s="109" t="s">
        <v>74</v>
      </c>
      <c r="B20" s="109"/>
      <c r="C20" s="109"/>
      <c r="D20" s="109"/>
    </row>
    <row r="21" spans="1:4" ht="15" thickBot="1">
      <c r="A21" s="108" t="s">
        <v>75</v>
      </c>
      <c r="B21" s="108"/>
      <c r="C21" s="108"/>
      <c r="D21" s="108"/>
    </row>
    <row r="23" spans="1:4" ht="19.8">
      <c r="A23" s="85" t="s">
        <v>108</v>
      </c>
      <c r="B23" s="86"/>
      <c r="C23" s="86"/>
      <c r="D23" s="86"/>
    </row>
    <row r="25" spans="1:4">
      <c r="A25" s="31" t="s">
        <v>107</v>
      </c>
      <c r="B25" s="91">
        <f>B8+B9+B10</f>
        <v>0</v>
      </c>
      <c r="C25" s="91">
        <f>C8+C9+C10</f>
        <v>0</v>
      </c>
      <c r="D25" s="91">
        <f>D8+D9+D10</f>
        <v>0</v>
      </c>
    </row>
    <row r="26" spans="1:4">
      <c r="A26" s="31" t="s">
        <v>65</v>
      </c>
      <c r="B26" s="91">
        <f t="shared" ref="B26:D27" si="2">B6</f>
        <v>0</v>
      </c>
      <c r="C26" s="91">
        <f t="shared" si="2"/>
        <v>0</v>
      </c>
      <c r="D26" s="91">
        <f t="shared" si="2"/>
        <v>0</v>
      </c>
    </row>
    <row r="27" spans="1:4">
      <c r="A27" s="31" t="s">
        <v>109</v>
      </c>
      <c r="B27" s="91">
        <f t="shared" si="2"/>
        <v>0</v>
      </c>
      <c r="C27" s="91">
        <f t="shared" si="2"/>
        <v>0</v>
      </c>
      <c r="D27" s="91">
        <f t="shared" si="2"/>
        <v>0</v>
      </c>
    </row>
    <row r="28" spans="1:4">
      <c r="A28" s="31" t="s">
        <v>110</v>
      </c>
      <c r="B28" s="91">
        <f>B26-B27</f>
        <v>0</v>
      </c>
      <c r="C28" s="91">
        <f t="shared" ref="C28:D28" si="3">C26-C27</f>
        <v>0</v>
      </c>
      <c r="D28" s="91">
        <f t="shared" si="3"/>
        <v>0</v>
      </c>
    </row>
    <row r="29" spans="1:4">
      <c r="A29" s="99" t="s">
        <v>111</v>
      </c>
      <c r="B29" s="83">
        <v>0</v>
      </c>
      <c r="C29" s="83">
        <v>0</v>
      </c>
      <c r="D29" s="83">
        <v>0</v>
      </c>
    </row>
    <row r="31" spans="1:4" ht="27.6">
      <c r="A31" s="84" t="s">
        <v>106</v>
      </c>
      <c r="B31" s="100" t="e">
        <f>B25/(B28/B29)</f>
        <v>#DIV/0!</v>
      </c>
      <c r="C31" s="100" t="e">
        <f t="shared" ref="C31:D31" si="4">C25/(C28/C29)</f>
        <v>#DIV/0!</v>
      </c>
      <c r="D31" s="100" t="e">
        <f t="shared" si="4"/>
        <v>#DIV/0!</v>
      </c>
    </row>
  </sheetData>
  <sheetProtection algorithmName="SHA-512" hashValue="qavncRjjSIfqGVXqWve095QcMLkDEmAGC0wrHlnUuJswk6CoBn9DBU0WoA7VCNEaiy6QxDTwfDVUHDA2xB5EXw==" saltValue="2ZZUKNopY1yl/+lap55yqQ==" spinCount="100000" sheet="1" selectLockedCells="1"/>
  <mergeCells count="2">
    <mergeCell ref="A21:D21"/>
    <mergeCell ref="A20:D20"/>
  </mergeCells>
  <pageMargins left="0.7" right="0.7" top="0.75" bottom="0.75" header="0.511811023622047" footer="0.511811023622047"/>
  <pageSetup paperSize="9" orientation="portrait" horizontalDpi="300" verticalDpi="30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34998626667073579"/>
  </sheetPr>
  <dimension ref="A1:AMJ15"/>
  <sheetViews>
    <sheetView zoomScaleNormal="100" workbookViewId="0">
      <selection sqref="A1:H1"/>
    </sheetView>
  </sheetViews>
  <sheetFormatPr baseColWidth="10" defaultColWidth="10.88671875" defaultRowHeight="15.6"/>
  <cols>
    <col min="1" max="1024" width="10.88671875" style="34"/>
  </cols>
  <sheetData>
    <row r="1" spans="1:9" ht="36" customHeight="1">
      <c r="A1" s="110" t="s">
        <v>76</v>
      </c>
      <c r="B1" s="110"/>
      <c r="C1" s="110"/>
      <c r="D1" s="110"/>
      <c r="E1" s="110"/>
      <c r="F1" s="110"/>
      <c r="G1" s="110"/>
      <c r="H1" s="110"/>
    </row>
    <row r="2" spans="1:9" ht="15.75" customHeight="1">
      <c r="A2" s="111" t="s">
        <v>77</v>
      </c>
      <c r="B2" s="111"/>
      <c r="C2" s="111"/>
      <c r="D2" s="111"/>
      <c r="E2" s="111"/>
      <c r="F2" s="111"/>
      <c r="G2" s="111"/>
      <c r="H2" s="111"/>
    </row>
    <row r="3" spans="1:9" ht="15.75" customHeight="1">
      <c r="A3" s="111" t="s">
        <v>78</v>
      </c>
      <c r="B3" s="111"/>
      <c r="C3" s="111"/>
      <c r="D3" s="111"/>
      <c r="E3" s="111"/>
      <c r="F3" s="111"/>
      <c r="G3" s="111"/>
      <c r="H3" s="111"/>
    </row>
    <row r="4" spans="1:9" ht="15.75" customHeight="1">
      <c r="A4" s="111" t="s">
        <v>79</v>
      </c>
      <c r="B4" s="111"/>
      <c r="C4" s="111"/>
      <c r="D4" s="111"/>
      <c r="E4" s="111"/>
      <c r="F4" s="111"/>
      <c r="G4" s="111"/>
      <c r="H4" s="111"/>
    </row>
    <row r="5" spans="1:9" ht="15.75" customHeight="1">
      <c r="A5" s="111" t="s">
        <v>80</v>
      </c>
      <c r="B5" s="111"/>
      <c r="C5" s="111"/>
      <c r="D5" s="111"/>
      <c r="E5" s="111"/>
      <c r="F5" s="111"/>
      <c r="G5" s="111"/>
      <c r="H5" s="111"/>
    </row>
    <row r="6" spans="1:9" ht="15.75" customHeight="1">
      <c r="A6" s="111" t="s">
        <v>81</v>
      </c>
      <c r="B6" s="111"/>
      <c r="C6" s="111"/>
      <c r="D6" s="111"/>
      <c r="E6" s="111"/>
      <c r="F6" s="111"/>
      <c r="G6" s="111"/>
      <c r="H6" s="111"/>
    </row>
    <row r="7" spans="1:9" ht="63.6" customHeight="1">
      <c r="A7" s="112" t="s">
        <v>82</v>
      </c>
      <c r="B7" s="112"/>
      <c r="C7" s="112"/>
      <c r="D7" s="112"/>
      <c r="E7" s="112"/>
      <c r="F7" s="112"/>
      <c r="G7" s="112"/>
      <c r="H7" s="112"/>
      <c r="I7" s="35"/>
    </row>
    <row r="8" spans="1:9" ht="20.100000000000001" customHeight="1">
      <c r="A8" s="111" t="s">
        <v>83</v>
      </c>
      <c r="B8" s="111"/>
      <c r="C8" s="111"/>
      <c r="D8" s="111"/>
      <c r="E8" s="111"/>
      <c r="F8" s="111"/>
      <c r="G8" s="111"/>
      <c r="H8" s="111"/>
    </row>
    <row r="9" spans="1:9" ht="15.9" customHeight="1">
      <c r="A9" s="111" t="s">
        <v>84</v>
      </c>
      <c r="B9" s="111"/>
      <c r="C9" s="111"/>
      <c r="D9" s="111"/>
      <c r="E9" s="111"/>
      <c r="F9" s="111"/>
      <c r="G9" s="111"/>
      <c r="H9" s="111"/>
    </row>
    <row r="10" spans="1:9" ht="32.4" customHeight="1">
      <c r="A10" s="111" t="s">
        <v>85</v>
      </c>
      <c r="B10" s="111"/>
      <c r="C10" s="111"/>
      <c r="D10" s="111"/>
      <c r="E10" s="111"/>
      <c r="F10" s="111"/>
      <c r="G10" s="111"/>
      <c r="H10" s="111"/>
    </row>
    <row r="11" spans="1:9" ht="33.6" customHeight="1">
      <c r="A11" s="111" t="s">
        <v>86</v>
      </c>
      <c r="B11" s="111"/>
      <c r="C11" s="111"/>
      <c r="D11" s="111"/>
      <c r="E11" s="111"/>
      <c r="F11" s="111"/>
      <c r="G11" s="111"/>
      <c r="H11" s="111"/>
    </row>
    <row r="12" spans="1:9" ht="15.75" customHeight="1">
      <c r="A12" s="111" t="s">
        <v>87</v>
      </c>
      <c r="B12" s="111"/>
      <c r="C12" s="111"/>
      <c r="D12" s="111"/>
      <c r="E12" s="111"/>
      <c r="F12" s="111"/>
      <c r="G12" s="111"/>
      <c r="H12" s="111"/>
    </row>
    <row r="13" spans="1:9" ht="15.75" customHeight="1">
      <c r="A13" s="111" t="s">
        <v>88</v>
      </c>
      <c r="B13" s="111"/>
      <c r="C13" s="111"/>
      <c r="D13" s="111"/>
      <c r="E13" s="111"/>
      <c r="F13" s="111"/>
      <c r="G13" s="111"/>
      <c r="H13" s="111"/>
    </row>
    <row r="14" spans="1:9" ht="33" customHeight="1">
      <c r="A14" s="111" t="s">
        <v>89</v>
      </c>
      <c r="B14" s="111"/>
      <c r="C14" s="111"/>
      <c r="D14" s="111"/>
      <c r="E14" s="111"/>
      <c r="F14" s="111"/>
      <c r="G14" s="111"/>
      <c r="H14" s="111"/>
    </row>
    <row r="15" spans="1:9" ht="60.6" customHeight="1">
      <c r="A15" s="111" t="s">
        <v>90</v>
      </c>
      <c r="B15" s="111"/>
      <c r="C15" s="111"/>
      <c r="D15" s="111"/>
      <c r="E15" s="111"/>
      <c r="F15" s="111"/>
      <c r="G15" s="111"/>
      <c r="H15" s="111"/>
    </row>
  </sheetData>
  <sheetProtection algorithmName="SHA-512" hashValue="OiButQIfR9d3bmTHyNhiVTHJ+l6zpjtrbT1wy9ZI7X4jtd5udVCUu05iovwkqZ6EGkaHeG24AAZo/Ea5vNzH4Q==" saltValue="Q1RCpPHCGtMDK8Ir/7d96A==" spinCount="100000" sheet="1" objects="1" scenarios="1"/>
  <mergeCells count="15"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hyperlinks>
    <hyperlink ref="A7" r:id="rId1" display="Les cooperatives protegides: les cooperatives tributen, normalment, al 20%, però existeix dins d'aquest espígraf les denominades &quot;cooperatives protegides&quot;, que tenen una bonificació del 50% en la quota a pagar. Són, entre d'altres, les Agràries, de Consumidors i Usuaris y les del Mar. Es troba més informació en la pròpia llei (27/1999, de Cooperatives)" xr:uid="{00000000-0004-0000-0600-000000000000}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34998626667073579"/>
  </sheetPr>
  <dimension ref="A1:AMJ13"/>
  <sheetViews>
    <sheetView zoomScaleNormal="100" workbookViewId="0">
      <selection sqref="A1:D1"/>
    </sheetView>
  </sheetViews>
  <sheetFormatPr baseColWidth="10" defaultColWidth="11.5546875" defaultRowHeight="15.6"/>
  <cols>
    <col min="1" max="1" width="5.6640625" style="36" customWidth="1"/>
    <col min="2" max="2" width="45.109375" style="36" customWidth="1"/>
    <col min="3" max="1024" width="11.5546875" style="36"/>
  </cols>
  <sheetData>
    <row r="1" spans="1:5">
      <c r="A1" s="113" t="s">
        <v>91</v>
      </c>
      <c r="B1" s="113"/>
      <c r="C1" s="113"/>
      <c r="D1" s="113"/>
    </row>
    <row r="3" spans="1:5" ht="46.8">
      <c r="A3" s="37" t="s">
        <v>92</v>
      </c>
      <c r="B3" s="37" t="s">
        <v>93</v>
      </c>
      <c r="C3" s="37" t="s">
        <v>94</v>
      </c>
      <c r="D3" s="37" t="s">
        <v>95</v>
      </c>
      <c r="E3" s="38"/>
    </row>
    <row r="4" spans="1:5">
      <c r="A4" s="39">
        <v>1</v>
      </c>
      <c r="B4" s="39" t="s">
        <v>96</v>
      </c>
      <c r="C4" s="40">
        <v>3</v>
      </c>
      <c r="D4" s="40">
        <v>68</v>
      </c>
    </row>
    <row r="5" spans="1:5" ht="31.2">
      <c r="A5" s="39">
        <v>2</v>
      </c>
      <c r="B5" s="39" t="s">
        <v>97</v>
      </c>
      <c r="C5" s="40">
        <v>10</v>
      </c>
      <c r="D5" s="40">
        <v>20</v>
      </c>
    </row>
    <row r="6" spans="1:5">
      <c r="A6" s="39">
        <v>3</v>
      </c>
      <c r="B6" s="39" t="s">
        <v>98</v>
      </c>
      <c r="C6" s="40">
        <v>12</v>
      </c>
      <c r="D6" s="40">
        <v>18</v>
      </c>
    </row>
    <row r="7" spans="1:5">
      <c r="A7" s="39">
        <v>4</v>
      </c>
      <c r="B7" s="39" t="s">
        <v>99</v>
      </c>
      <c r="C7" s="40">
        <v>16</v>
      </c>
      <c r="D7" s="40">
        <v>14</v>
      </c>
    </row>
    <row r="8" spans="1:5" ht="31.2">
      <c r="A8" s="39">
        <v>5</v>
      </c>
      <c r="B8" s="39" t="s">
        <v>100</v>
      </c>
      <c r="C8" s="40">
        <v>26</v>
      </c>
      <c r="D8" s="40">
        <v>10</v>
      </c>
    </row>
    <row r="9" spans="1:5">
      <c r="A9" s="39">
        <v>6</v>
      </c>
      <c r="B9" s="39" t="s">
        <v>101</v>
      </c>
      <c r="C9" s="40">
        <v>30</v>
      </c>
      <c r="D9" s="40">
        <v>8</v>
      </c>
    </row>
    <row r="10" spans="1:5">
      <c r="A10" s="39">
        <v>7</v>
      </c>
      <c r="B10" s="39" t="s">
        <v>102</v>
      </c>
      <c r="C10" s="40">
        <v>16</v>
      </c>
      <c r="D10" s="40">
        <v>14</v>
      </c>
    </row>
    <row r="11" spans="1:5">
      <c r="A11" s="39">
        <v>8</v>
      </c>
      <c r="B11" s="39" t="s">
        <v>103</v>
      </c>
      <c r="C11" s="40">
        <v>8</v>
      </c>
      <c r="D11" s="40">
        <v>25</v>
      </c>
    </row>
    <row r="12" spans="1:5">
      <c r="A12" s="39">
        <v>9</v>
      </c>
      <c r="B12" s="39" t="s">
        <v>104</v>
      </c>
      <c r="C12" s="40">
        <v>4</v>
      </c>
      <c r="D12" s="40">
        <v>50</v>
      </c>
    </row>
    <row r="13" spans="1:5">
      <c r="A13" s="39">
        <v>10</v>
      </c>
      <c r="B13" s="39" t="s">
        <v>105</v>
      </c>
      <c r="C13" s="40">
        <v>2</v>
      </c>
      <c r="D13" s="40">
        <v>10</v>
      </c>
    </row>
  </sheetData>
  <sheetProtection algorithmName="SHA-512" hashValue="dY+gypsEjA9n2gCiPB7o9oz8Z2n4xeWXgxrlBBfD8UeVdwjbTWNqgRqXbS6NBw7dsgOhopxTvOn4i6HRudY9kQ==" saltValue="bJ4gdHYakiQSUKJTDJfzPQ==" spinCount="100000" sheet="1" objects="1" scenarios="1"/>
  <mergeCells count="1">
    <mergeCell ref="A1:D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Roman,Normal"&amp;12&amp;KffffffPàgina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Tresoreria_any1</vt:lpstr>
      <vt:lpstr>Tresoreria_any2</vt:lpstr>
      <vt:lpstr>Tresoreria_any3</vt:lpstr>
      <vt:lpstr>Pla Inv-Fin_any1</vt:lpstr>
      <vt:lpstr>AUTÒNOM_Cte resultats_PE </vt:lpstr>
      <vt:lpstr>EMPRESA_Cte resultats_PE</vt:lpstr>
      <vt:lpstr>Informació %IS</vt:lpstr>
      <vt:lpstr>Taules Amortització</vt:lpstr>
    </vt:vector>
  </TitlesOfParts>
  <Company>Cambra de Comerç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Miranda</dc:creator>
  <dc:description/>
  <cp:lastModifiedBy>user</cp:lastModifiedBy>
  <cp:revision>5</cp:revision>
  <cp:lastPrinted>2021-08-24T07:43:58Z</cp:lastPrinted>
  <dcterms:created xsi:type="dcterms:W3CDTF">2016-12-02T12:56:38Z</dcterms:created>
  <dcterms:modified xsi:type="dcterms:W3CDTF">2022-07-19T12:06:06Z</dcterms:modified>
  <dc:language>ca-ES</dc:language>
</cp:coreProperties>
</file>